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1"/>
  </bookViews>
  <sheets>
    <sheet name="レディース予選" sheetId="1" r:id="rId1"/>
    <sheet name="２日目" sheetId="2" r:id="rId2"/>
    <sheet name="リーグ" sheetId="3" r:id="rId3"/>
  </sheets>
  <definedNames>
    <definedName name="_xlnm.Print_Area" localSheetId="0">'レディース予選'!$A$1:$W$29</definedName>
  </definedNames>
  <calcPr fullCalcOnLoad="1"/>
</workbook>
</file>

<file path=xl/sharedStrings.xml><?xml version="1.0" encoding="utf-8"?>
<sst xmlns="http://schemas.openxmlformats.org/spreadsheetml/2006/main" count="119" uniqueCount="95">
  <si>
    <t>勝</t>
  </si>
  <si>
    <t>敗</t>
  </si>
  <si>
    <t>得</t>
  </si>
  <si>
    <t>失</t>
  </si>
  <si>
    <t>差</t>
  </si>
  <si>
    <t>順位</t>
  </si>
  <si>
    <t>東日本・レディースの部予選リーグ</t>
  </si>
  <si>
    <t>慶應義塾大学</t>
  </si>
  <si>
    <t>立教大学</t>
  </si>
  <si>
    <t>獨協大学</t>
  </si>
  <si>
    <t>１位</t>
  </si>
  <si>
    <t>３位</t>
  </si>
  <si>
    <t>ＡＴ３</t>
  </si>
  <si>
    <t>ＡＴ１</t>
  </si>
  <si>
    <t>ＡＴ２</t>
  </si>
  <si>
    <t>ＡＴ４</t>
  </si>
  <si>
    <t>ＡＬ１位</t>
  </si>
  <si>
    <t>ＤＬ１位</t>
  </si>
  <si>
    <t>ＢＬ１位</t>
  </si>
  <si>
    <t>AT１敗</t>
  </si>
  <si>
    <t>AT２敗</t>
  </si>
  <si>
    <t>ＢＴ３</t>
  </si>
  <si>
    <t>ＢＴ１</t>
  </si>
  <si>
    <t>ＢＴ２</t>
  </si>
  <si>
    <t>ＢＴ４</t>
  </si>
  <si>
    <t>ＢＴ１敗</t>
  </si>
  <si>
    <t>ＢＴ２敗</t>
  </si>
  <si>
    <t>１５位</t>
  </si>
  <si>
    <t>ＣＴ３</t>
  </si>
  <si>
    <t>ＣＴ１</t>
  </si>
  <si>
    <t>ＣＴ２</t>
  </si>
  <si>
    <t>ＣＴ４</t>
  </si>
  <si>
    <t>ＡＬ３位</t>
  </si>
  <si>
    <t>ＤＬ３位</t>
  </si>
  <si>
    <t>ＢＬ３位</t>
  </si>
  <si>
    <t>ＣＴ１敗</t>
  </si>
  <si>
    <t>ＣＴ２敗</t>
  </si>
  <si>
    <t>◆第２９回全日本アルティメット・東日本レディース予選・順位決定トーナメント◆</t>
  </si>
  <si>
    <t>分</t>
  </si>
  <si>
    <t>順位</t>
  </si>
  <si>
    <t>ＣＬ１位</t>
  </si>
  <si>
    <t>ＣＬ３位</t>
  </si>
  <si>
    <t>文部科学大臣杯第30回全日本アルティメット選手権大会</t>
  </si>
  <si>
    <t>勝</t>
  </si>
  <si>
    <t>負</t>
  </si>
  <si>
    <t>分</t>
  </si>
  <si>
    <t>上智大学</t>
  </si>
  <si>
    <t>日本大学</t>
  </si>
  <si>
    <t>早稲田大学</t>
  </si>
  <si>
    <t>成蹊大学</t>
  </si>
  <si>
    <t>小坊主</t>
  </si>
  <si>
    <t>日本体育大学</t>
  </si>
  <si>
    <t>ＡＬ2位</t>
  </si>
  <si>
    <t>ＤＬ2位</t>
  </si>
  <si>
    <t>ＣＬ2位</t>
  </si>
  <si>
    <t>ＢＬ2位</t>
  </si>
  <si>
    <t>１位トーナメント</t>
  </si>
  <si>
    <t>２位トーナメント</t>
  </si>
  <si>
    <t>３位トーナメント</t>
  </si>
  <si>
    <t>４位トーナメント</t>
  </si>
  <si>
    <t>DＴ３</t>
  </si>
  <si>
    <t>DＴ１</t>
  </si>
  <si>
    <t>DＴ２</t>
  </si>
  <si>
    <t>DＴ４</t>
  </si>
  <si>
    <t>ＤＴ１敗</t>
  </si>
  <si>
    <t>ＤＴ２敗</t>
  </si>
  <si>
    <t>ＡＬ4位</t>
  </si>
  <si>
    <t>ＤＬ4位</t>
  </si>
  <si>
    <t>ＣＬ4位</t>
  </si>
  <si>
    <t>ＢＬ4位</t>
  </si>
  <si>
    <t>５位</t>
  </si>
  <si>
    <t>７位</t>
  </si>
  <si>
    <t>９位</t>
  </si>
  <si>
    <t>１２位</t>
  </si>
  <si>
    <t>１３位</t>
  </si>
  <si>
    <t>５位リーグ</t>
  </si>
  <si>
    <t>ＡＬ５位</t>
  </si>
  <si>
    <t>ＢＬ５位</t>
  </si>
  <si>
    <t>ＣＬ５位</t>
  </si>
  <si>
    <t>【第３０回全日本アルティメット東日本予選・レディースの部リーグ表】</t>
  </si>
  <si>
    <t xml:space="preserve"> Ａリーグ</t>
  </si>
  <si>
    <t>MUD</t>
  </si>
  <si>
    <t>GOKU☆RAKU</t>
  </si>
  <si>
    <t>Quarters</t>
  </si>
  <si>
    <r>
      <t xml:space="preserve"> </t>
    </r>
    <r>
      <rPr>
        <sz val="18"/>
        <color indexed="8"/>
        <rFont val="ＭＳ Ｐゴシック"/>
        <family val="3"/>
      </rPr>
      <t>Ｂ</t>
    </r>
    <r>
      <rPr>
        <b/>
        <sz val="18"/>
        <color indexed="8"/>
        <rFont val="ＭＳ Ｐゴシック"/>
        <family val="3"/>
      </rPr>
      <t>リーグ</t>
    </r>
  </si>
  <si>
    <t>HUCK</t>
  </si>
  <si>
    <t>cabeZirin!</t>
  </si>
  <si>
    <t xml:space="preserve"> Cリーグ</t>
  </si>
  <si>
    <t>LOΦUITOS</t>
  </si>
  <si>
    <t>えびみりん</t>
  </si>
  <si>
    <t>Happy　Campers</t>
  </si>
  <si>
    <t>Dリーグ</t>
  </si>
  <si>
    <t>BOMBERS</t>
  </si>
  <si>
    <t>Grits</t>
  </si>
  <si>
    <t>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</si>
</sst>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 $&quot;;\-#,##0.00&quot; $&quot;"/>
    <numFmt numFmtId="177" formatCode="#,##0.00000;[Red]\-#,##0.00000"/>
  </numFmts>
  <fonts count="26">
    <font>
      <sz val="11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MS UI Gothic"/>
      <family val="3"/>
    </font>
    <font>
      <b/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22"/>
      <color indexed="8"/>
      <name val="HG丸ｺﾞｼｯｸM-PRO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double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38" fontId="2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10" fontId="2" fillId="3" borderId="3" applyNumberFormat="0" applyBorder="0" applyAlignment="0" applyProtection="0"/>
    <xf numFmtId="1" fontId="4" fillId="0" borderId="0" applyProtection="0">
      <alignment/>
    </xf>
    <xf numFmtId="176" fontId="1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textRotation="255"/>
    </xf>
    <xf numFmtId="0" fontId="19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0" fillId="4" borderId="21" xfId="0" applyNumberFormat="1" applyFont="1" applyFill="1" applyBorder="1" applyAlignment="1">
      <alignment horizontal="center" vertical="center"/>
    </xf>
    <xf numFmtId="0" fontId="20" fillId="4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 textRotation="255"/>
    </xf>
    <xf numFmtId="0" fontId="19" fillId="0" borderId="24" xfId="0" applyNumberFormat="1" applyFont="1" applyFill="1" applyBorder="1" applyAlignment="1">
      <alignment horizontal="center" vertical="top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 textRotation="255"/>
    </xf>
    <xf numFmtId="0" fontId="19" fillId="0" borderId="29" xfId="0" applyNumberFormat="1" applyFont="1" applyFill="1" applyBorder="1" applyAlignment="1">
      <alignment horizontal="center" vertical="top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20" fillId="4" borderId="36" xfId="0" applyNumberFormat="1" applyFont="1" applyFill="1" applyBorder="1" applyAlignment="1">
      <alignment horizontal="center" vertical="center"/>
    </xf>
    <xf numFmtId="0" fontId="20" fillId="4" borderId="37" xfId="0" applyNumberFormat="1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52" xfId="0" applyNumberFormat="1" applyFont="1" applyFill="1" applyBorder="1" applyAlignment="1">
      <alignment horizontal="center" vertical="top" wrapText="1"/>
    </xf>
    <xf numFmtId="0" fontId="19" fillId="0" borderId="53" xfId="0" applyNumberFormat="1" applyFont="1" applyFill="1" applyBorder="1" applyAlignment="1">
      <alignment horizontal="center" vertical="top" wrapText="1"/>
    </xf>
    <xf numFmtId="0" fontId="19" fillId="0" borderId="54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5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3" fillId="0" borderId="61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3" fillId="0" borderId="62" xfId="0" applyFont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3" fillId="0" borderId="65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3" fillId="0" borderId="66" xfId="0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3" fillId="0" borderId="69" xfId="0" applyNumberFormat="1" applyFont="1" applyFill="1" applyBorder="1" applyAlignment="1">
      <alignment horizontal="center" vertical="center"/>
    </xf>
    <xf numFmtId="0" fontId="23" fillId="0" borderId="70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/>
    </xf>
    <xf numFmtId="0" fontId="23" fillId="0" borderId="74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>
      <alignment horizontal="center" vertical="center"/>
    </xf>
  </cellXfs>
  <cellStyles count="17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KWE標準" xfId="20"/>
    <cellStyle name="Normal - Style1" xfId="21"/>
    <cellStyle name="Normal_#18-Internet" xfId="22"/>
    <cellStyle name="Percent [2]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16</xdr:col>
      <xdr:colOff>9525</xdr:colOff>
      <xdr:row>8</xdr:row>
      <xdr:rowOff>638175</xdr:rowOff>
    </xdr:to>
    <xdr:sp>
      <xdr:nvSpPr>
        <xdr:cNvPr id="1" name="Line 1"/>
        <xdr:cNvSpPr>
          <a:spLocks/>
        </xdr:cNvSpPr>
      </xdr:nvSpPr>
      <xdr:spPr>
        <a:xfrm>
          <a:off x="1428750" y="1419225"/>
          <a:ext cx="75628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9525</xdr:rowOff>
    </xdr:from>
    <xdr:to>
      <xdr:col>16</xdr:col>
      <xdr:colOff>9525</xdr:colOff>
      <xdr:row>15</xdr:row>
      <xdr:rowOff>638175</xdr:rowOff>
    </xdr:to>
    <xdr:sp>
      <xdr:nvSpPr>
        <xdr:cNvPr id="2" name="Line 45"/>
        <xdr:cNvSpPr>
          <a:spLocks/>
        </xdr:cNvSpPr>
      </xdr:nvSpPr>
      <xdr:spPr>
        <a:xfrm>
          <a:off x="1428750" y="5400675"/>
          <a:ext cx="756285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16</xdr:col>
      <xdr:colOff>9525</xdr:colOff>
      <xdr:row>22</xdr:row>
      <xdr:rowOff>638175</xdr:rowOff>
    </xdr:to>
    <xdr:sp>
      <xdr:nvSpPr>
        <xdr:cNvPr id="3" name="Line 46"/>
        <xdr:cNvSpPr>
          <a:spLocks/>
        </xdr:cNvSpPr>
      </xdr:nvSpPr>
      <xdr:spPr>
        <a:xfrm>
          <a:off x="1428750" y="9486900"/>
          <a:ext cx="756285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638175</xdr:rowOff>
    </xdr:from>
    <xdr:to>
      <xdr:col>16</xdr:col>
      <xdr:colOff>9525</xdr:colOff>
      <xdr:row>29</xdr:row>
      <xdr:rowOff>0</xdr:rowOff>
    </xdr:to>
    <xdr:sp>
      <xdr:nvSpPr>
        <xdr:cNvPr id="4" name="Line 47"/>
        <xdr:cNvSpPr>
          <a:spLocks/>
        </xdr:cNvSpPr>
      </xdr:nvSpPr>
      <xdr:spPr>
        <a:xfrm>
          <a:off x="2943225" y="13582650"/>
          <a:ext cx="6048375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1095375"/>
          <a:ext cx="35242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247775" y="3124200"/>
          <a:ext cx="352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" y="3124200"/>
          <a:ext cx="352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3124200"/>
          <a:ext cx="352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1247775" y="3124200"/>
          <a:ext cx="352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22">
      <selection activeCell="R30" sqref="R30"/>
    </sheetView>
  </sheetViews>
  <sheetFormatPr defaultColWidth="9.00390625" defaultRowHeight="13.5"/>
  <cols>
    <col min="1" max="1" width="18.625" style="18" customWidth="1"/>
    <col min="2" max="5" width="6.625" style="79" customWidth="1"/>
    <col min="6" max="6" width="6.50390625" style="79" customWidth="1"/>
    <col min="7" max="16" width="6.625" style="79" customWidth="1"/>
    <col min="17" max="19" width="4.125" style="79" customWidth="1"/>
    <col min="20" max="21" width="4.125" style="18" customWidth="1"/>
    <col min="22" max="22" width="5.875" style="18" bestFit="1" customWidth="1"/>
    <col min="23" max="23" width="5.00390625" style="79" customWidth="1"/>
    <col min="24" max="16384" width="9.00390625" style="18" customWidth="1"/>
  </cols>
  <sheetData>
    <row r="1" spans="1:23" ht="25.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25.5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2" ht="9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3" ht="51" customHeight="1" thickBot="1">
      <c r="A4" s="80" t="s">
        <v>80</v>
      </c>
      <c r="B4" s="81" t="s">
        <v>81</v>
      </c>
      <c r="C4" s="81"/>
      <c r="D4" s="82"/>
      <c r="E4" s="81" t="s">
        <v>82</v>
      </c>
      <c r="F4" s="81"/>
      <c r="G4" s="82"/>
      <c r="H4" s="81" t="s">
        <v>8</v>
      </c>
      <c r="I4" s="81"/>
      <c r="J4" s="81"/>
      <c r="K4" s="83" t="s">
        <v>83</v>
      </c>
      <c r="L4" s="81"/>
      <c r="M4" s="82"/>
      <c r="N4" s="81" t="s">
        <v>9</v>
      </c>
      <c r="O4" s="81"/>
      <c r="P4" s="81"/>
      <c r="Q4" s="84" t="s">
        <v>43</v>
      </c>
      <c r="R4" s="85" t="s">
        <v>44</v>
      </c>
      <c r="S4" s="86" t="s">
        <v>45</v>
      </c>
      <c r="T4" s="87" t="s">
        <v>2</v>
      </c>
      <c r="U4" s="87" t="s">
        <v>3</v>
      </c>
      <c r="V4" s="87" t="s">
        <v>4</v>
      </c>
      <c r="W4" s="88" t="s">
        <v>5</v>
      </c>
    </row>
    <row r="5" spans="1:23" ht="51" customHeight="1">
      <c r="A5" s="89" t="str">
        <f>B4</f>
        <v>MUD</v>
      </c>
      <c r="B5" s="90"/>
      <c r="C5" s="90"/>
      <c r="D5" s="91"/>
      <c r="E5" s="90">
        <v>17</v>
      </c>
      <c r="F5" s="92" t="str">
        <f>IF(E5&gt;G5,"○",IF(E5&lt;G5,"×",IF(E5=G5,"△")))</f>
        <v>○</v>
      </c>
      <c r="G5" s="91">
        <v>3</v>
      </c>
      <c r="H5" s="90">
        <v>17</v>
      </c>
      <c r="I5" s="92" t="str">
        <f>IF(H5&gt;J5,"○",IF(H5&lt;J5,"×",IF(H5=J5,"△")))</f>
        <v>○</v>
      </c>
      <c r="J5" s="90">
        <v>1</v>
      </c>
      <c r="K5" s="93">
        <v>17</v>
      </c>
      <c r="L5" s="92" t="str">
        <f>IF(K5&gt;M5,"○",IF(K5&lt;M5,"×",IF(K5=M5,"△")))</f>
        <v>○</v>
      </c>
      <c r="M5" s="91">
        <v>0</v>
      </c>
      <c r="N5" s="90">
        <v>17</v>
      </c>
      <c r="O5" s="92" t="str">
        <f>IF(N5&gt;P5,"○",IF(N5&lt;P5,"×",IF(N5=P5,"△")))</f>
        <v>○</v>
      </c>
      <c r="P5" s="90">
        <v>0</v>
      </c>
      <c r="Q5" s="94">
        <f>IF(K5&gt;M5,"1","0")+IF(N5&gt;P5,"1","0")+IF(H5&gt;J5,"1","0")+IF(E5&gt;G5,"1","0")</f>
        <v>4</v>
      </c>
      <c r="R5" s="95">
        <f>IF(M5&gt;K5,"1","0")+IF(P5&gt;N5,"1","0")+IF(J5&gt;H5,"1","0")+IF(G5&gt;E5,"1","0")</f>
        <v>0</v>
      </c>
      <c r="S5" s="95">
        <f>IF(K5=M5,"1","0")+IF(N5=P5,"1","0")+IF(E5=G5,"1","0")+IF(H5=J5,"1","0")</f>
        <v>0</v>
      </c>
      <c r="T5" s="96">
        <f>B5+E5+H5+K5+N5</f>
        <v>68</v>
      </c>
      <c r="U5" s="96">
        <f>D5+G5+J5+M5+P5</f>
        <v>4</v>
      </c>
      <c r="V5" s="96">
        <f>T5-U5</f>
        <v>64</v>
      </c>
      <c r="W5" s="49">
        <v>1</v>
      </c>
    </row>
    <row r="6" spans="1:23" ht="51" customHeight="1">
      <c r="A6" s="97" t="str">
        <f>E4</f>
        <v>GOKU☆RAKU</v>
      </c>
      <c r="B6" s="90">
        <f>G5</f>
        <v>3</v>
      </c>
      <c r="C6" s="92" t="str">
        <f>IF(B6&gt;D6,"○",IF(B6&lt;D6,"×",IF(B6=D6,"△")))</f>
        <v>×</v>
      </c>
      <c r="D6" s="91">
        <f>E5</f>
        <v>17</v>
      </c>
      <c r="E6" s="90"/>
      <c r="F6" s="90"/>
      <c r="G6" s="91"/>
      <c r="H6" s="90">
        <v>15</v>
      </c>
      <c r="I6" s="92" t="str">
        <f>IF(H6&gt;J6,"○",IF(H6&lt;J6,"×",IF(H6=J6,"△")))</f>
        <v>○</v>
      </c>
      <c r="J6" s="90">
        <v>8</v>
      </c>
      <c r="K6" s="93">
        <v>17</v>
      </c>
      <c r="L6" s="92" t="str">
        <f>IF(K6&gt;M6,"○",IF(K6&lt;M6,"×",IF(K6=M6,"△")))</f>
        <v>○</v>
      </c>
      <c r="M6" s="91">
        <v>1</v>
      </c>
      <c r="N6" s="90">
        <v>17</v>
      </c>
      <c r="O6" s="92" t="str">
        <f>IF(N6&gt;P6,"○",IF(N6&lt;P6,"×",IF(N6=P6,"△")))</f>
        <v>○</v>
      </c>
      <c r="P6" s="90">
        <v>2</v>
      </c>
      <c r="Q6" s="94">
        <f>IF(K6&gt;M6,"1","0")+IF(N6&gt;P6,"1","0")+IF(H6&gt;J6,"1","0")+IF(B6&gt;D6,"1","0")</f>
        <v>3</v>
      </c>
      <c r="R6" s="95">
        <f>IF(M6&gt;K6,"1","0")+IF(P6&gt;N6,"1","0")+IF(J6&gt;H6,"1","0")+IF(D6&gt;B6,"1","0")</f>
        <v>1</v>
      </c>
      <c r="S6" s="95">
        <f>IF(K6=M6,"1","0")+IF(N6=P6,"1","0")+IF(B6=D6,"1","0")+IF(H6=J6,"1","0")</f>
        <v>0</v>
      </c>
      <c r="T6" s="96">
        <f>B6+E6+H6+K6+N6</f>
        <v>52</v>
      </c>
      <c r="U6" s="96">
        <f>D6+G6+J6+M6+P6</f>
        <v>28</v>
      </c>
      <c r="V6" s="96">
        <f>T6-U6</f>
        <v>24</v>
      </c>
      <c r="W6" s="50">
        <v>2</v>
      </c>
    </row>
    <row r="7" spans="1:23" ht="51" customHeight="1">
      <c r="A7" s="97" t="str">
        <f>H4</f>
        <v>立教大学</v>
      </c>
      <c r="B7" s="98">
        <f>J5</f>
        <v>1</v>
      </c>
      <c r="C7" s="99" t="str">
        <f>IF(B7&gt;D7,"○",IF(B7&lt;D7,"×",IF(B7=D7,"△")))</f>
        <v>×</v>
      </c>
      <c r="D7" s="91">
        <f>H5</f>
        <v>17</v>
      </c>
      <c r="E7" s="100">
        <f>J6</f>
        <v>8</v>
      </c>
      <c r="F7" s="99" t="str">
        <f>IF(E7&gt;G7,"○",IF(E7&lt;G7,"×",IF(E7=G7,"△")))</f>
        <v>×</v>
      </c>
      <c r="G7" s="101">
        <f>H6</f>
        <v>15</v>
      </c>
      <c r="H7" s="100"/>
      <c r="I7" s="100"/>
      <c r="J7" s="100"/>
      <c r="K7" s="102">
        <v>17</v>
      </c>
      <c r="L7" s="92" t="str">
        <f>IF(K7&gt;M7,"○",IF(K7&lt;M7,"×",IF(K7=M7,"△")))</f>
        <v>○</v>
      </c>
      <c r="M7" s="101">
        <v>5</v>
      </c>
      <c r="N7" s="100">
        <v>17</v>
      </c>
      <c r="O7" s="92" t="str">
        <f>IF(N7&gt;P7,"○",IF(N7&lt;P7,"×",IF(N7=P7,"△")))</f>
        <v>○</v>
      </c>
      <c r="P7" s="100">
        <v>5</v>
      </c>
      <c r="Q7" s="94">
        <f>IF(K7&gt;M7,"1","0")+IF(N7&gt;P7,"1","0")+IF(B7&gt;D7,"1","0")+IF(E7&gt;G7,"1","0")</f>
        <v>2</v>
      </c>
      <c r="R7" s="95">
        <f>IF(M7&gt;K7,"1","0")+IF(P7&gt;N7,"1","0")+IF(D7&gt;B7,"1","0")+IF(G7&gt;E7,"1","0")</f>
        <v>2</v>
      </c>
      <c r="S7" s="95">
        <f>IF(K7=M7,"1","0")+IF(N7=P7,"1","0")+IF(E7=G7,"1","0")+IF(B7=D7,"1","0")</f>
        <v>0</v>
      </c>
      <c r="T7" s="96">
        <f>B7+E7+H7+K7+N7</f>
        <v>43</v>
      </c>
      <c r="U7" s="96">
        <f>D7+G7+J7+M7+P7</f>
        <v>42</v>
      </c>
      <c r="V7" s="96">
        <f>T7-U7</f>
        <v>1</v>
      </c>
      <c r="W7" s="50">
        <v>3</v>
      </c>
    </row>
    <row r="8" spans="1:23" s="105" customFormat="1" ht="51" customHeight="1">
      <c r="A8" s="97" t="str">
        <f>K4</f>
        <v>Quarters</v>
      </c>
      <c r="B8" s="98">
        <f>M5</f>
        <v>0</v>
      </c>
      <c r="C8" s="99" t="str">
        <f>IF(B8&gt;D8,"○",IF(B8&lt;D8,"×",IF(B8=D8,"△")))</f>
        <v>×</v>
      </c>
      <c r="D8" s="91">
        <f>K5</f>
        <v>17</v>
      </c>
      <c r="E8" s="100">
        <f>M6</f>
        <v>1</v>
      </c>
      <c r="F8" s="99" t="str">
        <f>IF(E8&gt;G8,"○",IF(E8&lt;G8,"×",IF(E8=G8,"△")))</f>
        <v>×</v>
      </c>
      <c r="G8" s="101">
        <f>K6</f>
        <v>17</v>
      </c>
      <c r="H8" s="100">
        <f>M7</f>
        <v>5</v>
      </c>
      <c r="I8" s="92" t="str">
        <f>IF(H8&gt;J8,"○",IF(H8&lt;J8,"×",IF(H8=J8,"△")))</f>
        <v>×</v>
      </c>
      <c r="J8" s="100">
        <f>K7</f>
        <v>17</v>
      </c>
      <c r="K8" s="102"/>
      <c r="L8" s="100"/>
      <c r="M8" s="101"/>
      <c r="N8" s="100">
        <v>11</v>
      </c>
      <c r="O8" s="92" t="str">
        <f>IF(N8&gt;P8,"○",IF(N8&lt;P8,"×",IF(N8=P8,"△")))</f>
        <v>○</v>
      </c>
      <c r="P8" s="100">
        <v>8</v>
      </c>
      <c r="Q8" s="103">
        <f>IF(B8&gt;D8,"1","0")+IF(N8&gt;P8,"1","0")+IF(H8&gt;J8,"1","0")+IF(E8&gt;G8,"1","0")</f>
        <v>1</v>
      </c>
      <c r="R8" s="104">
        <f>IF(D8&gt;B8,"1","0")+IF(P8&gt;N8,"1","0")+IF(J8&gt;H8,"1","0")+IF(G8&gt;E8,"1","0")</f>
        <v>3</v>
      </c>
      <c r="S8" s="104">
        <f>IF(B8=D8,"1","0")+IF(N8=P8,"1","0")+IF(E8=G8,"1","0")+IF(H8=J8,"1","0")</f>
        <v>0</v>
      </c>
      <c r="T8" s="96">
        <f>B8+E8+H8+K8+N8</f>
        <v>17</v>
      </c>
      <c r="U8" s="96">
        <f>D8+G8+J8+M8+P8</f>
        <v>59</v>
      </c>
      <c r="V8" s="96">
        <f>T8-U8</f>
        <v>-42</v>
      </c>
      <c r="W8" s="50">
        <v>4</v>
      </c>
    </row>
    <row r="9" spans="1:23" s="105" customFormat="1" ht="51" customHeight="1" thickBot="1">
      <c r="A9" s="106" t="str">
        <f>N4</f>
        <v>獨協大学</v>
      </c>
      <c r="B9" s="107">
        <f>P5</f>
        <v>0</v>
      </c>
      <c r="C9" s="108" t="str">
        <f>IF(B9&gt;D9,"○",IF(B9&lt;D9,"×",IF(B9=D9,"△")))</f>
        <v>×</v>
      </c>
      <c r="D9" s="109">
        <f>N5</f>
        <v>17</v>
      </c>
      <c r="E9" s="110">
        <f>P6</f>
        <v>2</v>
      </c>
      <c r="F9" s="108" t="str">
        <f>IF(E9&gt;G9,"○",IF(E9&lt;G9,"×",IF(E9=G9,"△")))</f>
        <v>×</v>
      </c>
      <c r="G9" s="109">
        <f>N6</f>
        <v>17</v>
      </c>
      <c r="H9" s="110">
        <f>P7</f>
        <v>5</v>
      </c>
      <c r="I9" s="108" t="str">
        <f>IF(H9&gt;J9,"○",IF(H9&lt;J9,"×",IF(H9=J9,"△")))</f>
        <v>×</v>
      </c>
      <c r="J9" s="110">
        <f>N7</f>
        <v>17</v>
      </c>
      <c r="K9" s="111">
        <f>P8</f>
        <v>8</v>
      </c>
      <c r="L9" s="108" t="str">
        <f>IF(K9&gt;M9,"○",IF(K9&lt;M9,"×",IF(K9=M9,"△")))</f>
        <v>×</v>
      </c>
      <c r="M9" s="109">
        <f>N8</f>
        <v>11</v>
      </c>
      <c r="N9" s="110"/>
      <c r="O9" s="110"/>
      <c r="P9" s="110"/>
      <c r="Q9" s="112">
        <f>IF(K9&gt;M9,"1","0")+IF(B9&gt;D9,"1","0")+IF(H9&gt;J9,"1","0")+IF(E9&gt;G9,"1","0")</f>
        <v>0</v>
      </c>
      <c r="R9" s="113">
        <f>IF(M9&gt;K9,"1","0")+IF(D9&gt;B9,"1","0")+IF(J9&gt;H9,"1","0")+IF(G9&gt;E9,"1","0")</f>
        <v>4</v>
      </c>
      <c r="S9" s="113">
        <f>IF(K9=M9,"1","0")+IF(B9=D9,"1","0")+IF(E9=G9,"1","0")+IF(H9=J9,"1","0")</f>
        <v>0</v>
      </c>
      <c r="T9" s="114">
        <f>B9+E9+H9+K9+N9</f>
        <v>15</v>
      </c>
      <c r="U9" s="114">
        <f>D9+G9+J9+M9+P9</f>
        <v>62</v>
      </c>
      <c r="V9" s="114">
        <f>T9-U9</f>
        <v>-47</v>
      </c>
      <c r="W9" s="51">
        <v>5</v>
      </c>
    </row>
    <row r="10" spans="2:23" s="105" customFormat="1" ht="7.5" customHeight="1" thickBo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W10" s="115"/>
    </row>
    <row r="11" spans="1:23" s="105" customFormat="1" ht="51" customHeight="1" thickBot="1">
      <c r="A11" s="80" t="s">
        <v>84</v>
      </c>
      <c r="B11" s="81" t="s">
        <v>85</v>
      </c>
      <c r="C11" s="81"/>
      <c r="D11" s="82"/>
      <c r="E11" s="81" t="s">
        <v>46</v>
      </c>
      <c r="F11" s="81"/>
      <c r="G11" s="82"/>
      <c r="H11" s="81" t="s">
        <v>47</v>
      </c>
      <c r="I11" s="81"/>
      <c r="J11" s="81"/>
      <c r="K11" s="83" t="s">
        <v>48</v>
      </c>
      <c r="L11" s="81"/>
      <c r="M11" s="82"/>
      <c r="N11" s="81" t="s">
        <v>86</v>
      </c>
      <c r="O11" s="81"/>
      <c r="P11" s="81"/>
      <c r="Q11" s="84" t="s">
        <v>43</v>
      </c>
      <c r="R11" s="85" t="s">
        <v>44</v>
      </c>
      <c r="S11" s="86" t="s">
        <v>45</v>
      </c>
      <c r="T11" s="87" t="s">
        <v>2</v>
      </c>
      <c r="U11" s="87" t="s">
        <v>3</v>
      </c>
      <c r="V11" s="87" t="s">
        <v>4</v>
      </c>
      <c r="W11" s="88" t="s">
        <v>5</v>
      </c>
    </row>
    <row r="12" spans="1:23" s="105" customFormat="1" ht="51.75" customHeight="1">
      <c r="A12" s="89" t="str">
        <f>B11</f>
        <v>HUCK</v>
      </c>
      <c r="B12" s="90"/>
      <c r="C12" s="90"/>
      <c r="D12" s="91"/>
      <c r="E12" s="90">
        <v>17</v>
      </c>
      <c r="F12" s="92" t="str">
        <f>IF(E12&gt;G12,"○",IF(E12&lt;G12,"×",IF(E12=G12,"△")))</f>
        <v>○</v>
      </c>
      <c r="G12" s="91">
        <v>3</v>
      </c>
      <c r="H12" s="90">
        <v>17</v>
      </c>
      <c r="I12" s="92" t="str">
        <f>IF(H12&gt;J12,"○",IF(H12&lt;J12,"×",IF(H12=J12,"△")))</f>
        <v>○</v>
      </c>
      <c r="J12" s="90">
        <v>1</v>
      </c>
      <c r="K12" s="93">
        <v>17</v>
      </c>
      <c r="L12" s="92" t="str">
        <f>IF(K12&gt;M12,"○",IF(K12&lt;M12,"×",IF(K12=M12,"△")))</f>
        <v>○</v>
      </c>
      <c r="M12" s="91">
        <v>1</v>
      </c>
      <c r="N12" s="90">
        <v>17</v>
      </c>
      <c r="O12" s="92" t="str">
        <f>IF(N12&gt;P12,"○",IF(N12&lt;P12,"×",IF(N12=P12,"△")))</f>
        <v>○</v>
      </c>
      <c r="P12" s="90">
        <v>0</v>
      </c>
      <c r="Q12" s="94">
        <f>IF(K12&gt;M12,"1","0")+IF(N12&gt;P12,"1","0")+IF(H12&gt;J12,"1","0")+IF(E12&gt;G12,"1","0")</f>
        <v>4</v>
      </c>
      <c r="R12" s="95">
        <f>IF(M12&gt;K12,"1","0")+IF(P12&gt;N12,"1","0")+IF(J12&gt;H12,"1","0")+IF(G12&gt;E12,"1","0")</f>
        <v>0</v>
      </c>
      <c r="S12" s="95">
        <f>IF(K12=M12,"1","0")+IF(N12=P12,"1","0")+IF(E12=G12,"1","0")+IF(H12=J12,"1","0")</f>
        <v>0</v>
      </c>
      <c r="T12" s="96">
        <f>B12+E12+H12+K12+N12</f>
        <v>68</v>
      </c>
      <c r="U12" s="96">
        <f>D12+G12+J12+M12+P12</f>
        <v>5</v>
      </c>
      <c r="V12" s="96">
        <f>T12-U12</f>
        <v>63</v>
      </c>
      <c r="W12" s="49">
        <v>1</v>
      </c>
    </row>
    <row r="13" spans="1:23" s="105" customFormat="1" ht="51.75" customHeight="1">
      <c r="A13" s="97" t="str">
        <f>E11</f>
        <v>上智大学</v>
      </c>
      <c r="B13" s="90">
        <f>G12</f>
        <v>3</v>
      </c>
      <c r="C13" s="92" t="str">
        <f>IF(B13&gt;D13,"○",IF(B13&lt;D13,"×",IF(B13=D13,"△")))</f>
        <v>×</v>
      </c>
      <c r="D13" s="91">
        <f>E12</f>
        <v>17</v>
      </c>
      <c r="E13" s="90"/>
      <c r="F13" s="90"/>
      <c r="G13" s="91"/>
      <c r="H13" s="90">
        <v>8</v>
      </c>
      <c r="I13" s="92" t="str">
        <f>IF(H13&gt;J13,"○",IF(H13&lt;J13,"×",IF(H13=J13,"△")))</f>
        <v>×</v>
      </c>
      <c r="J13" s="90">
        <v>9</v>
      </c>
      <c r="K13" s="93">
        <v>17</v>
      </c>
      <c r="L13" s="92" t="str">
        <f>IF(K13&gt;M13,"○",IF(K13&lt;M13,"×",IF(K13=M13,"△")))</f>
        <v>○</v>
      </c>
      <c r="M13" s="91">
        <v>9</v>
      </c>
      <c r="N13" s="90">
        <v>17</v>
      </c>
      <c r="O13" s="92" t="str">
        <f>IF(N13&gt;P13,"○",IF(N13&lt;P13,"×",IF(N13=P13,"△")))</f>
        <v>○</v>
      </c>
      <c r="P13" s="90">
        <v>1</v>
      </c>
      <c r="Q13" s="94">
        <f>IF(K13&gt;M13,"1","0")+IF(N13&gt;P13,"1","0")+IF(H13&gt;J13,"1","0")+IF(B13&gt;D13,"1","0")</f>
        <v>2</v>
      </c>
      <c r="R13" s="95">
        <f>IF(M13&gt;K13,"1","0")+IF(P13&gt;N13,"1","0")+IF(J13&gt;H13,"1","0")+IF(D13&gt;B13,"1","0")</f>
        <v>2</v>
      </c>
      <c r="S13" s="95">
        <f>IF(K13=M13,"1","0")+IF(N13=P13,"1","0")+IF(B13=D13,"1","0")+IF(H13=J13,"1","0")</f>
        <v>0</v>
      </c>
      <c r="T13" s="96">
        <f>B13+E13+H13+K13+N13</f>
        <v>45</v>
      </c>
      <c r="U13" s="96">
        <f>D13+G13+J13+M13+P13</f>
        <v>36</v>
      </c>
      <c r="V13" s="96">
        <f>T13-U13</f>
        <v>9</v>
      </c>
      <c r="W13" s="50">
        <v>3</v>
      </c>
    </row>
    <row r="14" spans="1:23" s="105" customFormat="1" ht="51.75" customHeight="1">
      <c r="A14" s="97" t="str">
        <f>H11</f>
        <v>日本大学</v>
      </c>
      <c r="B14" s="98">
        <f>J12</f>
        <v>1</v>
      </c>
      <c r="C14" s="99" t="str">
        <f>IF(B14&gt;D14,"○",IF(B14&lt;D14,"×",IF(B14=D14,"△")))</f>
        <v>×</v>
      </c>
      <c r="D14" s="91">
        <f>H12</f>
        <v>17</v>
      </c>
      <c r="E14" s="100">
        <f>J13</f>
        <v>9</v>
      </c>
      <c r="F14" s="99" t="str">
        <f>IF(E14&gt;G14,"○",IF(E14&lt;G14,"×",IF(E14=G14,"△")))</f>
        <v>○</v>
      </c>
      <c r="G14" s="101">
        <f>H13</f>
        <v>8</v>
      </c>
      <c r="H14" s="100"/>
      <c r="I14" s="100"/>
      <c r="J14" s="100"/>
      <c r="K14" s="102">
        <v>17</v>
      </c>
      <c r="L14" s="92" t="str">
        <f>IF(K14&gt;M14,"○",IF(K14&lt;M14,"×",IF(K14=M14,"△")))</f>
        <v>○</v>
      </c>
      <c r="M14" s="101">
        <v>11</v>
      </c>
      <c r="N14" s="100">
        <v>17</v>
      </c>
      <c r="O14" s="92" t="str">
        <f>IF(N14&gt;P14,"○",IF(N14&lt;P14,"×",IF(N14=P14,"△")))</f>
        <v>○</v>
      </c>
      <c r="P14" s="100">
        <v>5</v>
      </c>
      <c r="Q14" s="94">
        <f>IF(K14&gt;M14,"1","0")+IF(N14&gt;P14,"1","0")+IF(B14&gt;D14,"1","0")+IF(E14&gt;G14,"1","0")</f>
        <v>3</v>
      </c>
      <c r="R14" s="95">
        <f>IF(M14&gt;K14,"1","0")+IF(P14&gt;N14,"1","0")+IF(D14&gt;B14,"1","0")+IF(G14&gt;E14,"1","0")</f>
        <v>1</v>
      </c>
      <c r="S14" s="95">
        <f>IF(K14=M14,"1","0")+IF(N14=P14,"1","0")+IF(E14=G14,"1","0")+IF(B14=D14,"1","0")</f>
        <v>0</v>
      </c>
      <c r="T14" s="96">
        <f>B14+E14+H14+K14+N14</f>
        <v>44</v>
      </c>
      <c r="U14" s="96">
        <f>D14+G14+J14+M14+P14</f>
        <v>41</v>
      </c>
      <c r="V14" s="96">
        <f>T14-U14</f>
        <v>3</v>
      </c>
      <c r="W14" s="50">
        <v>2</v>
      </c>
    </row>
    <row r="15" spans="1:23" s="105" customFormat="1" ht="51.75" customHeight="1">
      <c r="A15" s="97" t="str">
        <f>K11</f>
        <v>早稲田大学</v>
      </c>
      <c r="B15" s="98">
        <f>M12</f>
        <v>1</v>
      </c>
      <c r="C15" s="99" t="str">
        <f>IF(B15&gt;D15,"○",IF(B15&lt;D15,"×",IF(B15=D15,"△")))</f>
        <v>×</v>
      </c>
      <c r="D15" s="91">
        <f>K12</f>
        <v>17</v>
      </c>
      <c r="E15" s="100">
        <f>M13</f>
        <v>9</v>
      </c>
      <c r="F15" s="99" t="str">
        <f>IF(E15&gt;G15,"○",IF(E15&lt;G15,"×",IF(E15=G15,"△")))</f>
        <v>×</v>
      </c>
      <c r="G15" s="101">
        <f>K13</f>
        <v>17</v>
      </c>
      <c r="H15" s="100">
        <f>M14</f>
        <v>11</v>
      </c>
      <c r="I15" s="92" t="str">
        <f>IF(H15&gt;J15,"○",IF(H15&lt;J15,"×",IF(H15=J15,"△")))</f>
        <v>×</v>
      </c>
      <c r="J15" s="100">
        <f>K14</f>
        <v>17</v>
      </c>
      <c r="K15" s="102"/>
      <c r="L15" s="100"/>
      <c r="M15" s="101"/>
      <c r="N15" s="100">
        <v>15</v>
      </c>
      <c r="O15" s="92" t="str">
        <f>IF(N15&gt;P15,"○",IF(N15&lt;P15,"×",IF(N15=P15,"△")))</f>
        <v>○</v>
      </c>
      <c r="P15" s="100">
        <v>2</v>
      </c>
      <c r="Q15" s="103">
        <f>IF(B15&gt;D15,"1","0")+IF(N15&gt;P15,"1","0")+IF(H15&gt;J15,"1","0")+IF(E15&gt;G15,"1","0")</f>
        <v>1</v>
      </c>
      <c r="R15" s="104">
        <f>IF(D15&gt;B15,"1","0")+IF(P15&gt;N15,"1","0")+IF(J15&gt;H15,"1","0")+IF(G15&gt;E15,"1","0")</f>
        <v>3</v>
      </c>
      <c r="S15" s="104">
        <f>IF(B15=D15,"1","0")+IF(N15=P15,"1","0")+IF(E15=G15,"1","0")+IF(H15=J15,"1","0")</f>
        <v>0</v>
      </c>
      <c r="T15" s="96">
        <f>B15+E15+H15+K15+N15</f>
        <v>36</v>
      </c>
      <c r="U15" s="96">
        <f>D15+G15+J15+M15+P15</f>
        <v>53</v>
      </c>
      <c r="V15" s="96">
        <f>T15-U15</f>
        <v>-17</v>
      </c>
      <c r="W15" s="50">
        <v>4</v>
      </c>
    </row>
    <row r="16" spans="1:23" s="105" customFormat="1" ht="51.75" customHeight="1" thickBot="1">
      <c r="A16" s="106" t="str">
        <f>N11</f>
        <v>cabeZirin!</v>
      </c>
      <c r="B16" s="107">
        <f>P12</f>
        <v>0</v>
      </c>
      <c r="C16" s="108" t="str">
        <f>IF(B16&gt;D16,"○",IF(B16&lt;D16,"×",IF(B16=D16,"△")))</f>
        <v>×</v>
      </c>
      <c r="D16" s="109">
        <f>N12</f>
        <v>17</v>
      </c>
      <c r="E16" s="110">
        <f>P13</f>
        <v>1</v>
      </c>
      <c r="F16" s="108" t="str">
        <f>IF(E16&gt;G16,"○",IF(E16&lt;G16,"×",IF(E16=G16,"△")))</f>
        <v>×</v>
      </c>
      <c r="G16" s="109">
        <f>N13</f>
        <v>17</v>
      </c>
      <c r="H16" s="110">
        <f>P14</f>
        <v>5</v>
      </c>
      <c r="I16" s="108" t="str">
        <f>IF(H16&gt;J16,"○",IF(H16&lt;J16,"×",IF(H16=J16,"△")))</f>
        <v>×</v>
      </c>
      <c r="J16" s="110">
        <f>N14</f>
        <v>17</v>
      </c>
      <c r="K16" s="111">
        <f>P15</f>
        <v>2</v>
      </c>
      <c r="L16" s="108" t="str">
        <f>IF(K16&gt;M16,"○",IF(K16&lt;M16,"×",IF(K16=M16,"△")))</f>
        <v>×</v>
      </c>
      <c r="M16" s="109">
        <f>N15</f>
        <v>15</v>
      </c>
      <c r="N16" s="110"/>
      <c r="O16" s="110"/>
      <c r="P16" s="110"/>
      <c r="Q16" s="112">
        <f>IF(K16&gt;M16,"1","0")+IF(B16&gt;D16,"1","0")+IF(H16&gt;J16,"1","0")+IF(E16&gt;G16,"1","0")</f>
        <v>0</v>
      </c>
      <c r="R16" s="113">
        <f>IF(M16&gt;K16,"1","0")+IF(D16&gt;B16,"1","0")+IF(J16&gt;H16,"1","0")+IF(G16&gt;E16,"1","0")</f>
        <v>4</v>
      </c>
      <c r="S16" s="113">
        <f>IF(K16=M16,"1","0")+IF(B16=D16,"1","0")+IF(E16=G16,"1","0")+IF(H16=J16,"1","0")</f>
        <v>0</v>
      </c>
      <c r="T16" s="114">
        <f>B16+E16+H16+K16+N16</f>
        <v>8</v>
      </c>
      <c r="U16" s="114">
        <f>D16+G16+J16+M16+P16</f>
        <v>66</v>
      </c>
      <c r="V16" s="114">
        <f>T16-U16</f>
        <v>-58</v>
      </c>
      <c r="W16" s="51">
        <v>5</v>
      </c>
    </row>
    <row r="17" spans="1:23" s="105" customFormat="1" ht="12" customHeight="1" thickBot="1">
      <c r="A17" s="116"/>
      <c r="B17" s="117"/>
      <c r="C17" s="117"/>
      <c r="D17" s="117"/>
      <c r="E17" s="117"/>
      <c r="F17" s="118"/>
      <c r="G17" s="117"/>
      <c r="H17" s="117"/>
      <c r="I17" s="118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9"/>
      <c r="U17" s="119"/>
      <c r="V17" s="119"/>
      <c r="W17" s="120"/>
    </row>
    <row r="18" spans="1:23" s="105" customFormat="1" ht="51" customHeight="1" thickBot="1">
      <c r="A18" s="80" t="s">
        <v>87</v>
      </c>
      <c r="B18" s="81" t="s">
        <v>88</v>
      </c>
      <c r="C18" s="81"/>
      <c r="D18" s="82"/>
      <c r="E18" s="81" t="s">
        <v>89</v>
      </c>
      <c r="F18" s="81"/>
      <c r="G18" s="82"/>
      <c r="H18" s="81" t="s">
        <v>49</v>
      </c>
      <c r="I18" s="81"/>
      <c r="J18" s="81"/>
      <c r="K18" s="83" t="s">
        <v>90</v>
      </c>
      <c r="L18" s="81"/>
      <c r="M18" s="82"/>
      <c r="N18" s="81" t="s">
        <v>50</v>
      </c>
      <c r="O18" s="81"/>
      <c r="P18" s="81"/>
      <c r="Q18" s="84" t="s">
        <v>43</v>
      </c>
      <c r="R18" s="85" t="s">
        <v>44</v>
      </c>
      <c r="S18" s="86" t="s">
        <v>45</v>
      </c>
      <c r="T18" s="87" t="s">
        <v>2</v>
      </c>
      <c r="U18" s="87" t="s">
        <v>3</v>
      </c>
      <c r="V18" s="87" t="s">
        <v>4</v>
      </c>
      <c r="W18" s="88" t="s">
        <v>5</v>
      </c>
    </row>
    <row r="19" spans="1:23" s="105" customFormat="1" ht="51.75" customHeight="1">
      <c r="A19" s="89" t="str">
        <f>B18</f>
        <v>LOΦUITOS</v>
      </c>
      <c r="B19" s="90"/>
      <c r="C19" s="90"/>
      <c r="D19" s="91"/>
      <c r="E19" s="90">
        <v>11</v>
      </c>
      <c r="F19" s="92" t="str">
        <f>IF(E19&gt;G19,"○",IF(E19&lt;G19,"×",IF(E19=G19,"△")))</f>
        <v>×</v>
      </c>
      <c r="G19" s="91">
        <v>14</v>
      </c>
      <c r="H19" s="90">
        <v>12</v>
      </c>
      <c r="I19" s="92" t="str">
        <f>IF(H19&gt;J19,"○",IF(H19&lt;J19,"×",IF(H19=J19,"△")))</f>
        <v>○</v>
      </c>
      <c r="J19" s="90">
        <v>8</v>
      </c>
      <c r="K19" s="93">
        <v>9</v>
      </c>
      <c r="L19" s="92" t="str">
        <f>IF(K19&gt;M19,"○",IF(K19&lt;M19,"×",IF(K19=M19,"△")))</f>
        <v>○</v>
      </c>
      <c r="M19" s="91">
        <v>6</v>
      </c>
      <c r="N19" s="90">
        <v>17</v>
      </c>
      <c r="O19" s="92" t="str">
        <f>IF(N19&gt;P19,"○",IF(N19&lt;P19,"×",IF(N19=P19,"△")))</f>
        <v>○</v>
      </c>
      <c r="P19" s="90">
        <v>1</v>
      </c>
      <c r="Q19" s="94">
        <f>IF(K19&gt;M19,"1","0")+IF(N19&gt;P19,"1","0")+IF(H19&gt;J19,"1","0")+IF(E19&gt;G19,"1","0")</f>
        <v>3</v>
      </c>
      <c r="R19" s="95">
        <f>IF(M19&gt;K19,"1","0")+IF(P19&gt;N19,"1","0")+IF(J19&gt;H19,"1","0")+IF(G19&gt;E19,"1","0")</f>
        <v>1</v>
      </c>
      <c r="S19" s="95">
        <f>IF(K19=M19,"1","0")+IF(N19=P19,"1","0")+IF(E19=G19,"1","0")+IF(H19=J19,"1","0")</f>
        <v>0</v>
      </c>
      <c r="T19" s="96">
        <f>B19+E19+H19+K19+N19</f>
        <v>49</v>
      </c>
      <c r="U19" s="96">
        <f>D19+G19+J19+M19+P19</f>
        <v>29</v>
      </c>
      <c r="V19" s="96">
        <f>T19-U19</f>
        <v>20</v>
      </c>
      <c r="W19" s="49">
        <v>2</v>
      </c>
    </row>
    <row r="20" spans="1:23" s="105" customFormat="1" ht="51.75" customHeight="1">
      <c r="A20" s="97" t="str">
        <f>E18</f>
        <v>えびみりん</v>
      </c>
      <c r="B20" s="90">
        <f>G19</f>
        <v>14</v>
      </c>
      <c r="C20" s="92" t="str">
        <f>IF(B20&gt;D20,"○",IF(B20&lt;D20,"×",IF(B20=D20,"△")))</f>
        <v>○</v>
      </c>
      <c r="D20" s="91">
        <f>E19</f>
        <v>11</v>
      </c>
      <c r="E20" s="90"/>
      <c r="F20" s="90"/>
      <c r="G20" s="91"/>
      <c r="H20" s="90">
        <v>9</v>
      </c>
      <c r="I20" s="92" t="str">
        <f>IF(H20&gt;J20,"○",IF(H20&lt;J20,"×",IF(H20=J20,"△")))</f>
        <v>○</v>
      </c>
      <c r="J20" s="90">
        <v>3</v>
      </c>
      <c r="K20" s="93">
        <v>17</v>
      </c>
      <c r="L20" s="92" t="str">
        <f>IF(K20&gt;M20,"○",IF(K20&lt;M20,"×",IF(K20=M20,"△")))</f>
        <v>○</v>
      </c>
      <c r="M20" s="91">
        <v>4</v>
      </c>
      <c r="N20" s="90">
        <v>17</v>
      </c>
      <c r="O20" s="92" t="str">
        <f>IF(N20&gt;P20,"○",IF(N20&lt;P20,"×",IF(N20=P20,"△")))</f>
        <v>○</v>
      </c>
      <c r="P20" s="90">
        <v>4</v>
      </c>
      <c r="Q20" s="94">
        <f>IF(K20&gt;M20,"1","0")+IF(N20&gt;P20,"1","0")+IF(H20&gt;J20,"1","0")+IF(B20&gt;D20,"1","0")</f>
        <v>4</v>
      </c>
      <c r="R20" s="95">
        <f>IF(M20&gt;K20,"1","0")+IF(P20&gt;N20,"1","0")+IF(J20&gt;H20,"1","0")+IF(D20&gt;B20,"1","0")</f>
        <v>0</v>
      </c>
      <c r="S20" s="95">
        <f>IF(K20=M20,"1","0")+IF(N20=P20,"1","0")+IF(B20=D20,"1","0")+IF(H20=J20,"1","0")</f>
        <v>0</v>
      </c>
      <c r="T20" s="96">
        <f>B20+E20+H20+K20+N20</f>
        <v>57</v>
      </c>
      <c r="U20" s="96">
        <f>D20+G20+J20+M20+P20</f>
        <v>22</v>
      </c>
      <c r="V20" s="96">
        <f>T20-U20</f>
        <v>35</v>
      </c>
      <c r="W20" s="50">
        <v>1</v>
      </c>
    </row>
    <row r="21" spans="1:23" s="105" customFormat="1" ht="51.75" customHeight="1">
      <c r="A21" s="97" t="str">
        <f>H18</f>
        <v>成蹊大学</v>
      </c>
      <c r="B21" s="98">
        <f>J19</f>
        <v>8</v>
      </c>
      <c r="C21" s="99" t="str">
        <f>IF(B21&gt;D21,"○",IF(B21&lt;D21,"×",IF(B21=D21,"△")))</f>
        <v>×</v>
      </c>
      <c r="D21" s="91">
        <f>H19</f>
        <v>12</v>
      </c>
      <c r="E21" s="100">
        <f>J20</f>
        <v>3</v>
      </c>
      <c r="F21" s="99" t="str">
        <f>IF(E21&gt;G21,"○",IF(E21&lt;G21,"×",IF(E21=G21,"△")))</f>
        <v>×</v>
      </c>
      <c r="G21" s="101">
        <f>H20</f>
        <v>9</v>
      </c>
      <c r="H21" s="100"/>
      <c r="I21" s="100"/>
      <c r="J21" s="100"/>
      <c r="K21" s="102">
        <v>17</v>
      </c>
      <c r="L21" s="92" t="str">
        <f>IF(K21&gt;M21,"○",IF(K21&lt;M21,"×",IF(K21=M21,"△")))</f>
        <v>○</v>
      </c>
      <c r="M21" s="101">
        <v>3</v>
      </c>
      <c r="N21" s="100">
        <v>17</v>
      </c>
      <c r="O21" s="92" t="str">
        <f>IF(N21&gt;P21,"○",IF(N21&lt;P21,"×",IF(N21=P21,"△")))</f>
        <v>○</v>
      </c>
      <c r="P21" s="100">
        <v>8</v>
      </c>
      <c r="Q21" s="94">
        <f>IF(K21&gt;M21,"1","0")+IF(N21&gt;P21,"1","0")+IF(B21&gt;D21,"1","0")+IF(E21&gt;G21,"1","0")</f>
        <v>2</v>
      </c>
      <c r="R21" s="95">
        <f>IF(M21&gt;K21,"1","0")+IF(P21&gt;N21,"1","0")+IF(D21&gt;B21,"1","0")+IF(G21&gt;E21,"1","0")</f>
        <v>2</v>
      </c>
      <c r="S21" s="95">
        <f>IF(K21=M21,"1","0")+IF(N21=P21,"1","0")+IF(E21=G21,"1","0")+IF(B21=D21,"1","0")</f>
        <v>0</v>
      </c>
      <c r="T21" s="96">
        <f>B21+E21+H21+K21+N21</f>
        <v>45</v>
      </c>
      <c r="U21" s="96">
        <f>D21+G21+J21+M21+P21</f>
        <v>32</v>
      </c>
      <c r="V21" s="96">
        <f>T21-U21</f>
        <v>13</v>
      </c>
      <c r="W21" s="50">
        <v>3</v>
      </c>
    </row>
    <row r="22" spans="1:23" s="105" customFormat="1" ht="51.75" customHeight="1">
      <c r="A22" s="97" t="str">
        <f>K18</f>
        <v>Happy　Campers</v>
      </c>
      <c r="B22" s="98">
        <f>M19</f>
        <v>6</v>
      </c>
      <c r="C22" s="99" t="str">
        <f>IF(B22&gt;D22,"○",IF(B22&lt;D22,"×",IF(B22=D22,"△")))</f>
        <v>×</v>
      </c>
      <c r="D22" s="91">
        <f>K19</f>
        <v>9</v>
      </c>
      <c r="E22" s="100">
        <f>M20</f>
        <v>4</v>
      </c>
      <c r="F22" s="99" t="str">
        <f>IF(E22&gt;G22,"○",IF(E22&lt;G22,"×",IF(E22=G22,"△")))</f>
        <v>×</v>
      </c>
      <c r="G22" s="101">
        <f>K20</f>
        <v>17</v>
      </c>
      <c r="H22" s="100">
        <f>M21</f>
        <v>3</v>
      </c>
      <c r="I22" s="92" t="str">
        <f>IF(H22&gt;J22,"○",IF(H22&lt;J22,"×",IF(H22=J22,"△")))</f>
        <v>×</v>
      </c>
      <c r="J22" s="100">
        <f>K21</f>
        <v>17</v>
      </c>
      <c r="K22" s="102"/>
      <c r="L22" s="100"/>
      <c r="M22" s="101"/>
      <c r="N22" s="100">
        <v>6</v>
      </c>
      <c r="O22" s="92" t="str">
        <f>IF(N22&gt;P22,"○",IF(N22&lt;P22,"×",IF(N22=P22,"△")))</f>
        <v>×</v>
      </c>
      <c r="P22" s="100">
        <v>8</v>
      </c>
      <c r="Q22" s="103">
        <f>IF(B22&gt;D22,"1","0")+IF(N22&gt;P22,"1","0")+IF(H22&gt;J22,"1","0")+IF(E22&gt;G22,"1","0")</f>
        <v>0</v>
      </c>
      <c r="R22" s="104">
        <f>IF(D22&gt;B22,"1","0")+IF(P22&gt;N22,"1","0")+IF(J22&gt;H22,"1","0")+IF(G22&gt;E22,"1","0")</f>
        <v>4</v>
      </c>
      <c r="S22" s="104">
        <f>IF(B22=D22,"1","0")+IF(N22=P22,"1","0")+IF(E22=G22,"1","0")+IF(H22=J22,"1","0")</f>
        <v>0</v>
      </c>
      <c r="T22" s="96">
        <f>B22+E22+H22+K22+N22</f>
        <v>19</v>
      </c>
      <c r="U22" s="96">
        <f>D22+G22+J22+M22+P22</f>
        <v>51</v>
      </c>
      <c r="V22" s="96">
        <f>T22-U22</f>
        <v>-32</v>
      </c>
      <c r="W22" s="50">
        <v>5</v>
      </c>
    </row>
    <row r="23" spans="1:23" s="105" customFormat="1" ht="51.75" customHeight="1" thickBot="1">
      <c r="A23" s="106" t="str">
        <f>N18</f>
        <v>小坊主</v>
      </c>
      <c r="B23" s="107">
        <f>P19</f>
        <v>1</v>
      </c>
      <c r="C23" s="108" t="str">
        <f>IF(B23&gt;D23,"○",IF(B23&lt;D23,"×",IF(B23=D23,"△")))</f>
        <v>×</v>
      </c>
      <c r="D23" s="109">
        <f>N19</f>
        <v>17</v>
      </c>
      <c r="E23" s="110">
        <f>P20</f>
        <v>4</v>
      </c>
      <c r="F23" s="108" t="str">
        <f>IF(E23&gt;G23,"○",IF(E23&lt;G23,"×",IF(E23=G23,"△")))</f>
        <v>×</v>
      </c>
      <c r="G23" s="109">
        <f>N20</f>
        <v>17</v>
      </c>
      <c r="H23" s="110">
        <f>P21</f>
        <v>8</v>
      </c>
      <c r="I23" s="108" t="str">
        <f>IF(H23&gt;J23,"○",IF(H23&lt;J23,"×",IF(H23=J23,"△")))</f>
        <v>×</v>
      </c>
      <c r="J23" s="110">
        <f>N21</f>
        <v>17</v>
      </c>
      <c r="K23" s="111">
        <f>P22</f>
        <v>8</v>
      </c>
      <c r="L23" s="108" t="str">
        <f>IF(K23&gt;M23,"○",IF(K23&lt;M23,"×",IF(K23=M23,"△")))</f>
        <v>○</v>
      </c>
      <c r="M23" s="109">
        <f>N22</f>
        <v>6</v>
      </c>
      <c r="N23" s="110"/>
      <c r="O23" s="110"/>
      <c r="P23" s="110"/>
      <c r="Q23" s="112">
        <f>IF(K23&gt;M23,"1","0")+IF(B23&gt;D23,"1","0")+IF(H23&gt;J23,"1","0")+IF(E23&gt;G23,"1","0")</f>
        <v>1</v>
      </c>
      <c r="R23" s="113">
        <f>IF(M23&gt;K23,"1","0")+IF(D23&gt;B23,"1","0")+IF(J23&gt;H23,"1","0")+IF(G23&gt;E23,"1","0")</f>
        <v>3</v>
      </c>
      <c r="S23" s="113">
        <f>IF(K23=M23,"1","0")+IF(B23=D23,"1","0")+IF(E23=G23,"1","0")+IF(H23=J23,"1","0")</f>
        <v>0</v>
      </c>
      <c r="T23" s="114">
        <f>B23+E23+H23+K23+N23</f>
        <v>21</v>
      </c>
      <c r="U23" s="114">
        <f>D23+G23+J23+M23+P23</f>
        <v>57</v>
      </c>
      <c r="V23" s="114">
        <f>T23-U23</f>
        <v>-36</v>
      </c>
      <c r="W23" s="51">
        <v>4</v>
      </c>
    </row>
    <row r="24" spans="2:23" s="105" customFormat="1" ht="14.25" thickBot="1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W24" s="115"/>
    </row>
    <row r="25" spans="1:23" s="105" customFormat="1" ht="51" customHeight="1" thickBot="1">
      <c r="A25" s="116"/>
      <c r="B25" s="121" t="s">
        <v>91</v>
      </c>
      <c r="C25" s="122"/>
      <c r="D25" s="123"/>
      <c r="E25" s="81" t="s">
        <v>51</v>
      </c>
      <c r="F25" s="81"/>
      <c r="G25" s="82"/>
      <c r="H25" s="81" t="s">
        <v>92</v>
      </c>
      <c r="I25" s="81"/>
      <c r="J25" s="81"/>
      <c r="K25" s="83" t="s">
        <v>93</v>
      </c>
      <c r="L25" s="81"/>
      <c r="M25" s="82"/>
      <c r="N25" s="81" t="s">
        <v>7</v>
      </c>
      <c r="O25" s="81"/>
      <c r="P25" s="81"/>
      <c r="Q25" s="84" t="s">
        <v>43</v>
      </c>
      <c r="R25" s="85" t="s">
        <v>44</v>
      </c>
      <c r="S25" s="86" t="s">
        <v>45</v>
      </c>
      <c r="T25" s="87" t="s">
        <v>2</v>
      </c>
      <c r="U25" s="87" t="s">
        <v>3</v>
      </c>
      <c r="V25" s="87" t="s">
        <v>4</v>
      </c>
      <c r="W25" s="88" t="s">
        <v>5</v>
      </c>
    </row>
    <row r="26" spans="1:23" s="105" customFormat="1" ht="51" customHeight="1">
      <c r="A26" s="116"/>
      <c r="B26" s="124" t="str">
        <f>E25</f>
        <v>日本体育大学</v>
      </c>
      <c r="C26" s="125"/>
      <c r="D26" s="126"/>
      <c r="E26" s="90"/>
      <c r="F26" s="92"/>
      <c r="G26" s="91"/>
      <c r="H26" s="90">
        <v>16</v>
      </c>
      <c r="I26" s="92" t="str">
        <f>IF(H26&gt;J26,"○",IF(H26&lt;J26,"×",IF(H26=J26,"△")))</f>
        <v>○</v>
      </c>
      <c r="J26" s="90">
        <v>5</v>
      </c>
      <c r="K26" s="93">
        <v>17</v>
      </c>
      <c r="L26" s="92" t="str">
        <f>IF(K26&gt;M26,"○",IF(K26&lt;M26,"×",IF(K26=M26,"△")))</f>
        <v>○</v>
      </c>
      <c r="M26" s="91">
        <v>2</v>
      </c>
      <c r="N26" s="90">
        <v>17</v>
      </c>
      <c r="O26" s="92" t="str">
        <f>IF(N26&gt;P26,"○",IF(N26&lt;P26,"×",IF(N26=P26,"△")))</f>
        <v>○</v>
      </c>
      <c r="P26" s="90">
        <v>4</v>
      </c>
      <c r="Q26" s="94">
        <f>IF(K26&gt;M26,"1","0")+IF(N26&gt;P26,"1","0")+IF(H26&gt;J26,"1","0")+IF(E26&gt;G26,"1","0")</f>
        <v>3</v>
      </c>
      <c r="R26" s="95">
        <f>IF(M26&gt;K26,"1","0")+IF(P26&gt;N26,"1","0")+IF(J26&gt;H26,"1","0")+IF(G26&gt;E26,"1","0")</f>
        <v>0</v>
      </c>
      <c r="S26" s="95">
        <f>IF(K26=M26,"1","0")+IF(N26=P26,"1","0")+IF(H26=J26,"1","0")</f>
        <v>0</v>
      </c>
      <c r="T26" s="96">
        <f>H26+K26+N26</f>
        <v>50</v>
      </c>
      <c r="U26" s="96">
        <f>J26+M26+P26</f>
        <v>11</v>
      </c>
      <c r="V26" s="96">
        <f>T26-U26</f>
        <v>39</v>
      </c>
      <c r="W26" s="49">
        <v>1</v>
      </c>
    </row>
    <row r="27" spans="1:23" s="105" customFormat="1" ht="51" customHeight="1">
      <c r="A27" s="116"/>
      <c r="B27" s="127" t="str">
        <f>H25</f>
        <v>BOMBERS</v>
      </c>
      <c r="C27" s="128"/>
      <c r="D27" s="129"/>
      <c r="E27" s="90">
        <f>J26</f>
        <v>5</v>
      </c>
      <c r="F27" s="99" t="str">
        <f>IF(E27&gt;G27,"○",IF(E27&lt;G27,"×",IF(E27=G27,"△")))</f>
        <v>×</v>
      </c>
      <c r="G27" s="91">
        <f>H26</f>
        <v>16</v>
      </c>
      <c r="H27" s="90"/>
      <c r="I27" s="92"/>
      <c r="J27" s="90"/>
      <c r="K27" s="93">
        <v>17</v>
      </c>
      <c r="L27" s="92" t="str">
        <f>IF(K27&gt;M27,"○",IF(K27&lt;M27,"×",IF(K27=M27,"△")))</f>
        <v>○</v>
      </c>
      <c r="M27" s="91">
        <v>2</v>
      </c>
      <c r="N27" s="90">
        <v>16</v>
      </c>
      <c r="O27" s="92" t="str">
        <f>IF(N27&gt;P27,"○",IF(N27&lt;P27,"×",IF(N27=P27,"△")))</f>
        <v>○</v>
      </c>
      <c r="P27" s="90">
        <v>5</v>
      </c>
      <c r="Q27" s="94">
        <f>IF(K27&gt;M27,"1","0")+IF(N27&gt;P27,"1","0")+IF(H27&gt;J27,"1","0")</f>
        <v>2</v>
      </c>
      <c r="R27" s="95">
        <f>IF(M27&gt;K27,"1","0")+IF(P27&gt;N27,"1","0")+IF(J27&gt;H27,"1","0")+IF(G27&gt;E27,"1","0")</f>
        <v>1</v>
      </c>
      <c r="S27" s="95">
        <f>IF(K27=M27,"1","0")+IF(N27=P27,"1","0")+IF(E27=G27,"1","0")</f>
        <v>0</v>
      </c>
      <c r="T27" s="96">
        <f>E27+K27+N27</f>
        <v>38</v>
      </c>
      <c r="U27" s="96">
        <f>G27+M27+P27</f>
        <v>23</v>
      </c>
      <c r="V27" s="96">
        <f>T27-U27</f>
        <v>15</v>
      </c>
      <c r="W27" s="50">
        <v>2</v>
      </c>
    </row>
    <row r="28" spans="1:23" s="105" customFormat="1" ht="51" customHeight="1">
      <c r="A28" s="18"/>
      <c r="B28" s="127" t="str">
        <f>K25</f>
        <v>Grits</v>
      </c>
      <c r="C28" s="128"/>
      <c r="D28" s="129"/>
      <c r="E28" s="100">
        <f>M26</f>
        <v>2</v>
      </c>
      <c r="F28" s="99" t="str">
        <f>IF(E28&gt;G28,"○",IF(E28&lt;G28,"×",IF(E28=G28,"△")))</f>
        <v>×</v>
      </c>
      <c r="G28" s="101">
        <f>K26</f>
        <v>17</v>
      </c>
      <c r="H28" s="100">
        <f>M27</f>
        <v>2</v>
      </c>
      <c r="I28" s="99" t="str">
        <f>IF(H28&gt;J28,"○",IF(H28&lt;J28,"×",IF(H28=J28,"△")))</f>
        <v>×</v>
      </c>
      <c r="J28" s="100">
        <f>K27</f>
        <v>17</v>
      </c>
      <c r="K28" s="102"/>
      <c r="L28" s="92"/>
      <c r="M28" s="101"/>
      <c r="N28" s="100">
        <v>16</v>
      </c>
      <c r="O28" s="92" t="str">
        <f>IF(N28&gt;P28,"○",IF(N28&lt;P28,"×",IF(N28=P28,"△")))</f>
        <v>○</v>
      </c>
      <c r="P28" s="100">
        <v>4</v>
      </c>
      <c r="Q28" s="94">
        <f>IF(K28&gt;M28,"1","0")+IF(N28&gt;P28,"1","0")++IF(E28&gt;G28,"1","0")</f>
        <v>1</v>
      </c>
      <c r="R28" s="95">
        <f>IF(M28&gt;K28,"1","0")+IF(P28&gt;N28,"1","0")+IF(J28&gt;H28,"1","0")+IF(G28&gt;E28,"1","0")</f>
        <v>2</v>
      </c>
      <c r="S28" s="95">
        <f>IF(K28=M28,"1","0")+IF(E28=G28,"1","0")+IF(H28=J28,"1","0")</f>
        <v>1</v>
      </c>
      <c r="T28" s="96">
        <f>E28+H28+N28</f>
        <v>20</v>
      </c>
      <c r="U28" s="96">
        <f>G28+J28+P28</f>
        <v>38</v>
      </c>
      <c r="V28" s="96">
        <f>T28-U28</f>
        <v>-18</v>
      </c>
      <c r="W28" s="50">
        <v>3</v>
      </c>
    </row>
    <row r="29" spans="1:23" s="105" customFormat="1" ht="51" customHeight="1" thickBot="1">
      <c r="A29" s="18"/>
      <c r="B29" s="130" t="str">
        <f>N25</f>
        <v>慶應義塾大学</v>
      </c>
      <c r="C29" s="131"/>
      <c r="D29" s="132"/>
      <c r="E29" s="110">
        <f>P26</f>
        <v>4</v>
      </c>
      <c r="F29" s="108" t="str">
        <f>IF(E29&gt;G29,"○",IF(E29&lt;G29,"×",IF(E29=G29,"△")))</f>
        <v>×</v>
      </c>
      <c r="G29" s="109">
        <f>N26</f>
        <v>17</v>
      </c>
      <c r="H29" s="110">
        <f>P27</f>
        <v>5</v>
      </c>
      <c r="I29" s="133" t="str">
        <f>IF(H29&gt;J29,"○",IF(H29&lt;J29,"×",IF(H29=J29,"△")))</f>
        <v>×</v>
      </c>
      <c r="J29" s="110">
        <f>N27</f>
        <v>16</v>
      </c>
      <c r="K29" s="111">
        <f>P28</f>
        <v>4</v>
      </c>
      <c r="L29" s="110" t="s">
        <v>94</v>
      </c>
      <c r="M29" s="109">
        <f>N28</f>
        <v>16</v>
      </c>
      <c r="N29" s="110"/>
      <c r="O29" s="133"/>
      <c r="P29" s="110"/>
      <c r="Q29" s="134">
        <f>+IF(N29&gt;P29,"1","0")+IF(H29&gt;J29,"1","0")+IF(E29&gt;G29,"1","0")</f>
        <v>0</v>
      </c>
      <c r="R29" s="135">
        <f>IF(D29&gt;B29,"1","0")+IF(P29&gt;N29,"1","0")+IF(J29&gt;H29,"1","0")+IF(G29&gt;E29,"1","0")</f>
        <v>2</v>
      </c>
      <c r="S29" s="135">
        <f>IF(N29=P29,"1","0")+IF(E29=G29,"1","0")+IF(H29=J29,"1","0")</f>
        <v>1</v>
      </c>
      <c r="T29" s="114">
        <f>E29+H29+K29</f>
        <v>13</v>
      </c>
      <c r="U29" s="114">
        <f>G29+J29+M29</f>
        <v>49</v>
      </c>
      <c r="V29" s="114">
        <f>T29-U29</f>
        <v>-36</v>
      </c>
      <c r="W29" s="52">
        <v>4</v>
      </c>
    </row>
    <row r="30" spans="1:23" s="105" customFormat="1" ht="51" customHeight="1">
      <c r="A30" s="18"/>
      <c r="B30" s="117"/>
      <c r="C30" s="117"/>
      <c r="D30" s="117"/>
      <c r="E30" s="117"/>
      <c r="F30" s="118"/>
      <c r="G30" s="117"/>
      <c r="H30" s="117"/>
      <c r="I30" s="118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9"/>
      <c r="U30" s="119"/>
      <c r="V30" s="119"/>
      <c r="W30" s="120"/>
    </row>
    <row r="31" spans="1:23" s="105" customFormat="1" ht="51" customHeight="1">
      <c r="A31" s="18"/>
      <c r="B31" s="117"/>
      <c r="C31" s="118"/>
      <c r="D31" s="117"/>
      <c r="E31" s="117"/>
      <c r="F31" s="117"/>
      <c r="G31" s="117"/>
      <c r="H31" s="117"/>
      <c r="I31" s="118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9"/>
      <c r="U31" s="119"/>
      <c r="V31" s="119"/>
      <c r="W31" s="120"/>
    </row>
    <row r="32" spans="1:23" s="105" customFormat="1" ht="51" customHeight="1">
      <c r="A32" s="18"/>
      <c r="B32" s="117"/>
      <c r="C32" s="118"/>
      <c r="D32" s="117"/>
      <c r="E32" s="117"/>
      <c r="F32" s="118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9"/>
      <c r="U32" s="119"/>
      <c r="V32" s="119"/>
      <c r="W32" s="120"/>
    </row>
  </sheetData>
  <mergeCells count="26">
    <mergeCell ref="B29:D29"/>
    <mergeCell ref="K25:M25"/>
    <mergeCell ref="N25:P25"/>
    <mergeCell ref="B26:D26"/>
    <mergeCell ref="B27:D27"/>
    <mergeCell ref="B25:D25"/>
    <mergeCell ref="E25:G25"/>
    <mergeCell ref="H25:J25"/>
    <mergeCell ref="B28:D28"/>
    <mergeCell ref="K11:M11"/>
    <mergeCell ref="N11:P11"/>
    <mergeCell ref="B18:D18"/>
    <mergeCell ref="E18:G18"/>
    <mergeCell ref="H18:J18"/>
    <mergeCell ref="K18:M18"/>
    <mergeCell ref="N18:P18"/>
    <mergeCell ref="B11:D11"/>
    <mergeCell ref="E11:G11"/>
    <mergeCell ref="H11:J11"/>
    <mergeCell ref="A2:W2"/>
    <mergeCell ref="A1:W1"/>
    <mergeCell ref="B4:D4"/>
    <mergeCell ref="E4:G4"/>
    <mergeCell ref="H4:J4"/>
    <mergeCell ref="K4:M4"/>
    <mergeCell ref="N4:P4"/>
  </mergeCells>
  <printOptions horizontalCentered="1"/>
  <pageMargins left="0.1968503937007874" right="0.1968503937007874" top="0.32" bottom="0.1968503937007874" header="0.1968503937007874" footer="0.196850393700787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tabSelected="1" workbookViewId="0" topLeftCell="A1">
      <selection activeCell="AK35" sqref="AK35"/>
    </sheetView>
  </sheetViews>
  <sheetFormatPr defaultColWidth="9.00390625" defaultRowHeight="13.5"/>
  <cols>
    <col min="1" max="5" width="3.75390625" style="12" customWidth="1"/>
    <col min="6" max="9" width="2.625" style="12" customWidth="1"/>
    <col min="10" max="13" width="3.75390625" style="12" customWidth="1"/>
    <col min="14" max="17" width="2.625" style="12" customWidth="1"/>
    <col min="18" max="21" width="3.75390625" style="12" customWidth="1"/>
    <col min="22" max="25" width="2.625" style="12" customWidth="1"/>
    <col min="26" max="35" width="3.75390625" style="12" customWidth="1"/>
    <col min="36" max="39" width="2.625" style="12" customWidth="1"/>
    <col min="40" max="43" width="3.75390625" style="12" customWidth="1"/>
    <col min="44" max="48" width="3.25390625" style="12" customWidth="1"/>
    <col min="49" max="16384" width="9.00390625" style="12" customWidth="1"/>
  </cols>
  <sheetData>
    <row r="1" spans="1:43" ht="2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</row>
    <row r="2" spans="1:43" ht="2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20.25" customHeight="1" thickBot="1">
      <c r="A3" s="13"/>
      <c r="B3" s="69" t="s">
        <v>56</v>
      </c>
      <c r="C3" s="70"/>
      <c r="D3" s="70"/>
      <c r="E3" s="70"/>
      <c r="F3" s="70"/>
      <c r="G3" s="70"/>
      <c r="H3" s="71"/>
      <c r="I3" s="2"/>
      <c r="J3" s="2"/>
      <c r="K3" s="2"/>
      <c r="L3" s="2"/>
      <c r="M3" s="2"/>
      <c r="N3" s="67" t="s">
        <v>10</v>
      </c>
      <c r="O3" s="67"/>
      <c r="P3" s="67"/>
      <c r="Q3" s="6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8.75" customHeight="1" thickBot="1">
      <c r="A4" s="13"/>
      <c r="I4" s="2"/>
      <c r="J4" s="2"/>
      <c r="K4" s="60"/>
      <c r="L4" s="53"/>
      <c r="M4" s="53"/>
      <c r="N4" s="53"/>
      <c r="O4" s="53"/>
      <c r="P4" s="53"/>
      <c r="Q4" s="53"/>
      <c r="R4" s="53"/>
      <c r="S4" s="53"/>
      <c r="T4" s="6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67" t="s">
        <v>11</v>
      </c>
      <c r="AK4" s="67"/>
      <c r="AL4" s="67"/>
      <c r="AM4" s="67"/>
      <c r="AN4" s="2"/>
      <c r="AO4" s="2"/>
      <c r="AP4" s="2"/>
      <c r="AQ4" s="2"/>
    </row>
    <row r="5" spans="1:43" ht="15.75" customHeight="1" thickBot="1">
      <c r="A5" s="13"/>
      <c r="B5" s="2"/>
      <c r="C5" s="1"/>
      <c r="D5" s="1"/>
      <c r="E5" s="1"/>
      <c r="F5" s="1"/>
      <c r="G5" s="1"/>
      <c r="H5" s="3"/>
      <c r="I5" s="3"/>
      <c r="J5" s="3"/>
      <c r="K5" s="3"/>
      <c r="L5" s="3"/>
      <c r="M5" s="3"/>
      <c r="N5" s="3"/>
      <c r="O5" s="8"/>
      <c r="P5" s="5"/>
      <c r="Q5" s="3"/>
      <c r="R5" s="3"/>
      <c r="S5" s="3"/>
      <c r="T5" s="3"/>
      <c r="U5" s="3"/>
      <c r="V5" s="3"/>
      <c r="W5" s="3"/>
      <c r="X5" s="1"/>
      <c r="Y5" s="1"/>
      <c r="Z5" s="1"/>
      <c r="AA5" s="1"/>
      <c r="AB5" s="1"/>
      <c r="AC5" s="1"/>
      <c r="AD5" s="2"/>
      <c r="AE5" s="2"/>
      <c r="AF5" s="1"/>
      <c r="AG5" s="1"/>
      <c r="AH5" s="1"/>
      <c r="AI5" s="60"/>
      <c r="AJ5" s="53"/>
      <c r="AK5" s="53"/>
      <c r="AL5" s="53"/>
      <c r="AM5" s="53"/>
      <c r="AN5" s="61"/>
      <c r="AO5" s="1"/>
      <c r="AP5" s="1"/>
      <c r="AQ5" s="1"/>
    </row>
    <row r="6" spans="1:43" ht="13.5">
      <c r="A6" s="13"/>
      <c r="B6" s="1"/>
      <c r="C6" s="1"/>
      <c r="D6" s="3"/>
      <c r="E6" s="3"/>
      <c r="F6" s="3"/>
      <c r="G6" s="3"/>
      <c r="H6" s="4"/>
      <c r="I6" s="3"/>
      <c r="J6" s="3"/>
      <c r="K6" s="3"/>
      <c r="L6" s="1"/>
      <c r="M6" s="1"/>
      <c r="N6" s="62" t="s">
        <v>12</v>
      </c>
      <c r="O6" s="62"/>
      <c r="P6" s="62"/>
      <c r="Q6" s="62"/>
      <c r="R6" s="1"/>
      <c r="S6" s="1"/>
      <c r="T6" s="3"/>
      <c r="U6" s="3"/>
      <c r="V6" s="3"/>
      <c r="W6" s="3"/>
      <c r="X6" s="5"/>
      <c r="Y6" s="3"/>
      <c r="Z6" s="3"/>
      <c r="AA6" s="3"/>
      <c r="AB6" s="1"/>
      <c r="AC6" s="1"/>
      <c r="AD6" s="2"/>
      <c r="AE6" s="2"/>
      <c r="AF6" s="1"/>
      <c r="AG6" s="1"/>
      <c r="AH6" s="3"/>
      <c r="AI6" s="3"/>
      <c r="AJ6" s="3"/>
      <c r="AK6" s="3"/>
      <c r="AL6" s="17"/>
      <c r="AM6" s="3"/>
      <c r="AN6" s="3"/>
      <c r="AO6" s="3"/>
      <c r="AP6" s="1"/>
      <c r="AQ6" s="1"/>
    </row>
    <row r="7" spans="1:43" ht="13.5">
      <c r="A7" s="13"/>
      <c r="B7" s="1"/>
      <c r="C7" s="6"/>
      <c r="D7" s="2"/>
      <c r="E7" s="2"/>
      <c r="F7" s="62" t="s">
        <v>13</v>
      </c>
      <c r="G7" s="62"/>
      <c r="H7" s="62"/>
      <c r="I7" s="62"/>
      <c r="J7" s="1"/>
      <c r="K7" s="2"/>
      <c r="L7" s="7"/>
      <c r="M7" s="1"/>
      <c r="N7" s="1"/>
      <c r="O7" s="1"/>
      <c r="P7" s="1"/>
      <c r="Q7" s="1"/>
      <c r="R7" s="1"/>
      <c r="S7" s="6"/>
      <c r="T7" s="2"/>
      <c r="U7" s="1"/>
      <c r="V7" s="62" t="s">
        <v>14</v>
      </c>
      <c r="W7" s="62"/>
      <c r="X7" s="62"/>
      <c r="Y7" s="62"/>
      <c r="Z7" s="1"/>
      <c r="AA7" s="6"/>
      <c r="AB7" s="2"/>
      <c r="AC7" s="1"/>
      <c r="AD7" s="2"/>
      <c r="AE7" s="2"/>
      <c r="AF7" s="1"/>
      <c r="AG7" s="6"/>
      <c r="AH7" s="2"/>
      <c r="AI7" s="1"/>
      <c r="AJ7" s="62" t="s">
        <v>15</v>
      </c>
      <c r="AK7" s="62"/>
      <c r="AL7" s="62"/>
      <c r="AM7" s="62"/>
      <c r="AN7" s="1"/>
      <c r="AO7" s="6"/>
      <c r="AP7" s="2"/>
      <c r="AQ7" s="1"/>
    </row>
    <row r="8" spans="1:43" ht="14.25" thickBot="1">
      <c r="A8" s="13"/>
      <c r="B8" s="1"/>
      <c r="C8" s="6"/>
      <c r="D8" s="2"/>
      <c r="E8" s="1"/>
      <c r="F8" s="1"/>
      <c r="G8" s="1"/>
      <c r="H8" s="1"/>
      <c r="I8" s="1"/>
      <c r="J8" s="1"/>
      <c r="K8" s="6"/>
      <c r="L8" s="1"/>
      <c r="M8" s="1"/>
      <c r="N8" s="1"/>
      <c r="O8" s="1"/>
      <c r="P8" s="1"/>
      <c r="Q8" s="1"/>
      <c r="R8" s="1"/>
      <c r="S8" s="6"/>
      <c r="T8" s="2"/>
      <c r="U8" s="1"/>
      <c r="V8" s="1"/>
      <c r="W8" s="1"/>
      <c r="X8" s="1"/>
      <c r="Y8" s="1"/>
      <c r="Z8" s="1"/>
      <c r="AA8" s="6"/>
      <c r="AB8" s="2"/>
      <c r="AC8" s="1"/>
      <c r="AD8" s="2"/>
      <c r="AE8" s="2"/>
      <c r="AF8" s="1"/>
      <c r="AG8" s="6"/>
      <c r="AH8" s="2"/>
      <c r="AI8" s="1"/>
      <c r="AJ8" s="1"/>
      <c r="AK8" s="1"/>
      <c r="AL8" s="1"/>
      <c r="AM8" s="1"/>
      <c r="AN8" s="1"/>
      <c r="AO8" s="6"/>
      <c r="AP8" s="2"/>
      <c r="AQ8" s="1"/>
    </row>
    <row r="9" spans="1:43" s="15" customFormat="1" ht="13.5">
      <c r="A9" s="14"/>
      <c r="B9" s="54" t="s">
        <v>16</v>
      </c>
      <c r="C9" s="55"/>
      <c r="D9" s="55"/>
      <c r="E9" s="56"/>
      <c r="F9" s="10"/>
      <c r="G9" s="10"/>
      <c r="H9" s="10"/>
      <c r="I9" s="10"/>
      <c r="J9" s="54" t="s">
        <v>17</v>
      </c>
      <c r="K9" s="55"/>
      <c r="L9" s="55"/>
      <c r="M9" s="56"/>
      <c r="N9" s="10"/>
      <c r="O9" s="10"/>
      <c r="P9" s="10"/>
      <c r="Q9" s="10"/>
      <c r="R9" s="54" t="s">
        <v>40</v>
      </c>
      <c r="S9" s="55"/>
      <c r="T9" s="55"/>
      <c r="U9" s="56"/>
      <c r="V9" s="11"/>
      <c r="W9" s="11"/>
      <c r="X9" s="11"/>
      <c r="Y9" s="11"/>
      <c r="Z9" s="54" t="s">
        <v>18</v>
      </c>
      <c r="AA9" s="55"/>
      <c r="AB9" s="55"/>
      <c r="AC9" s="56"/>
      <c r="AD9" s="10"/>
      <c r="AE9" s="10"/>
      <c r="AF9" s="54" t="s">
        <v>19</v>
      </c>
      <c r="AG9" s="55"/>
      <c r="AH9" s="55"/>
      <c r="AI9" s="56"/>
      <c r="AJ9" s="11"/>
      <c r="AK9" s="11"/>
      <c r="AL9" s="11"/>
      <c r="AM9" s="11"/>
      <c r="AN9" s="54" t="s">
        <v>20</v>
      </c>
      <c r="AO9" s="55"/>
      <c r="AP9" s="55"/>
      <c r="AQ9" s="56"/>
    </row>
    <row r="10" spans="1:43" ht="29.25" customHeight="1" thickBot="1">
      <c r="A10" s="13"/>
      <c r="B10" s="57"/>
      <c r="C10" s="58"/>
      <c r="D10" s="58"/>
      <c r="E10" s="59"/>
      <c r="F10" s="1"/>
      <c r="G10" s="1"/>
      <c r="H10" s="1"/>
      <c r="I10" s="1"/>
      <c r="J10" s="57"/>
      <c r="K10" s="58"/>
      <c r="L10" s="58"/>
      <c r="M10" s="59"/>
      <c r="N10" s="1"/>
      <c r="O10" s="1"/>
      <c r="P10" s="1"/>
      <c r="Q10" s="1"/>
      <c r="R10" s="57"/>
      <c r="S10" s="58"/>
      <c r="T10" s="58"/>
      <c r="U10" s="59"/>
      <c r="V10" s="1"/>
      <c r="W10" s="1"/>
      <c r="X10" s="1"/>
      <c r="Y10" s="1"/>
      <c r="Z10" s="57"/>
      <c r="AA10" s="58"/>
      <c r="AB10" s="58"/>
      <c r="AC10" s="59"/>
      <c r="AD10" s="1"/>
      <c r="AE10" s="1"/>
      <c r="AF10" s="57"/>
      <c r="AG10" s="58"/>
      <c r="AH10" s="58"/>
      <c r="AI10" s="59"/>
      <c r="AJ10" s="1"/>
      <c r="AK10" s="1"/>
      <c r="AL10" s="1"/>
      <c r="AM10" s="1"/>
      <c r="AN10" s="57"/>
      <c r="AO10" s="58"/>
      <c r="AP10" s="58"/>
      <c r="AQ10" s="59"/>
    </row>
    <row r="11" spans="1:43" ht="48" customHeight="1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8" customHeight="1" thickBot="1">
      <c r="A12" s="13"/>
      <c r="B12" s="63" t="s">
        <v>57</v>
      </c>
      <c r="C12" s="64"/>
      <c r="D12" s="64"/>
      <c r="E12" s="64"/>
      <c r="F12" s="64"/>
      <c r="G12" s="64"/>
      <c r="H12" s="65"/>
      <c r="I12" s="1"/>
      <c r="J12" s="1"/>
      <c r="K12" s="1"/>
      <c r="L12" s="1"/>
      <c r="M12" s="1"/>
      <c r="N12" s="67" t="s">
        <v>70</v>
      </c>
      <c r="O12" s="67"/>
      <c r="P12" s="67"/>
      <c r="Q12" s="6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8" customHeight="1" thickBot="1">
      <c r="A13" s="47"/>
      <c r="B13" s="48"/>
      <c r="I13" s="1"/>
      <c r="J13" s="1"/>
      <c r="K13" s="1"/>
      <c r="L13" s="60"/>
      <c r="M13" s="53"/>
      <c r="N13" s="53"/>
      <c r="O13" s="53"/>
      <c r="P13" s="53"/>
      <c r="Q13" s="53"/>
      <c r="R13" s="53"/>
      <c r="S13" s="6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67" t="s">
        <v>71</v>
      </c>
      <c r="AK13" s="67"/>
      <c r="AL13" s="67"/>
      <c r="AM13" s="67"/>
      <c r="AN13" s="1"/>
      <c r="AO13" s="1"/>
      <c r="AP13" s="1"/>
      <c r="AQ13" s="1"/>
    </row>
    <row r="14" spans="1:43" ht="18" customHeight="1" thickBot="1">
      <c r="A14" s="13"/>
      <c r="B14" s="1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0"/>
      <c r="AJ14" s="53"/>
      <c r="AK14" s="53"/>
      <c r="AL14" s="53"/>
      <c r="AM14" s="53"/>
      <c r="AN14" s="61"/>
      <c r="AO14" s="1"/>
      <c r="AP14" s="1"/>
      <c r="AQ14" s="1"/>
    </row>
    <row r="15" spans="1:43" ht="13.5">
      <c r="A15" s="13"/>
      <c r="B15" s="1"/>
      <c r="C15" s="1"/>
      <c r="D15" s="3"/>
      <c r="E15" s="3"/>
      <c r="F15" s="3"/>
      <c r="G15" s="3"/>
      <c r="H15" s="4"/>
      <c r="I15" s="3"/>
      <c r="J15" s="3"/>
      <c r="K15" s="3"/>
      <c r="L15" s="1"/>
      <c r="M15" s="1"/>
      <c r="N15" s="62" t="s">
        <v>21</v>
      </c>
      <c r="O15" s="62"/>
      <c r="P15" s="62"/>
      <c r="Q15" s="62"/>
      <c r="R15" s="1"/>
      <c r="S15" s="1"/>
      <c r="T15" s="3"/>
      <c r="U15" s="3"/>
      <c r="V15" s="3"/>
      <c r="W15" s="3"/>
      <c r="X15" s="5"/>
      <c r="Y15" s="3"/>
      <c r="Z15" s="3"/>
      <c r="AA15" s="3"/>
      <c r="AB15" s="1"/>
      <c r="AC15" s="1"/>
      <c r="AD15" s="1"/>
      <c r="AE15" s="1"/>
      <c r="AF15" s="1"/>
      <c r="AG15" s="1"/>
      <c r="AH15" s="3"/>
      <c r="AI15" s="3"/>
      <c r="AJ15" s="3"/>
      <c r="AK15" s="8"/>
      <c r="AL15" s="3"/>
      <c r="AM15" s="3"/>
      <c r="AN15" s="3"/>
      <c r="AO15" s="3"/>
      <c r="AP15" s="1"/>
      <c r="AQ15" s="1"/>
    </row>
    <row r="16" spans="1:43" ht="13.5">
      <c r="A16" s="13"/>
      <c r="B16" s="1"/>
      <c r="C16" s="6"/>
      <c r="D16" s="2"/>
      <c r="E16" s="2"/>
      <c r="F16" s="62" t="s">
        <v>22</v>
      </c>
      <c r="G16" s="62"/>
      <c r="H16" s="62"/>
      <c r="I16" s="62"/>
      <c r="J16" s="1"/>
      <c r="K16" s="2"/>
      <c r="L16" s="7"/>
      <c r="M16" s="1"/>
      <c r="N16" s="1"/>
      <c r="O16" s="1"/>
      <c r="P16" s="1"/>
      <c r="Q16" s="1"/>
      <c r="R16" s="1"/>
      <c r="S16" s="6"/>
      <c r="T16" s="2"/>
      <c r="U16" s="1"/>
      <c r="V16" s="62" t="s">
        <v>23</v>
      </c>
      <c r="W16" s="62"/>
      <c r="X16" s="62"/>
      <c r="Y16" s="62"/>
      <c r="Z16" s="1"/>
      <c r="AA16" s="9"/>
      <c r="AB16" s="2"/>
      <c r="AC16" s="1"/>
      <c r="AD16" s="1"/>
      <c r="AE16" s="1"/>
      <c r="AF16" s="1"/>
      <c r="AG16" s="6"/>
      <c r="AH16" s="2"/>
      <c r="AI16" s="1"/>
      <c r="AJ16" s="62" t="s">
        <v>24</v>
      </c>
      <c r="AK16" s="62"/>
      <c r="AL16" s="62"/>
      <c r="AM16" s="62"/>
      <c r="AN16" s="1"/>
      <c r="AO16" s="9"/>
      <c r="AP16" s="2"/>
      <c r="AQ16" s="1"/>
    </row>
    <row r="17" spans="1:43" ht="14.25" thickBot="1">
      <c r="A17" s="13"/>
      <c r="B17" s="1"/>
      <c r="C17" s="6"/>
      <c r="D17" s="2"/>
      <c r="E17" s="1"/>
      <c r="F17" s="1"/>
      <c r="G17" s="1"/>
      <c r="H17" s="1"/>
      <c r="I17" s="1"/>
      <c r="J17" s="1"/>
      <c r="K17" s="2"/>
      <c r="L17" s="7"/>
      <c r="M17" s="1"/>
      <c r="N17" s="1"/>
      <c r="O17" s="1"/>
      <c r="P17" s="1"/>
      <c r="Q17" s="1"/>
      <c r="R17" s="1"/>
      <c r="S17" s="6"/>
      <c r="T17" s="2"/>
      <c r="U17" s="1"/>
      <c r="V17" s="1"/>
      <c r="W17" s="1"/>
      <c r="X17" s="1"/>
      <c r="Y17" s="1"/>
      <c r="Z17" s="1"/>
      <c r="AA17" s="6"/>
      <c r="AB17" s="2"/>
      <c r="AC17" s="1"/>
      <c r="AD17" s="1"/>
      <c r="AE17" s="1"/>
      <c r="AF17" s="1"/>
      <c r="AG17" s="6"/>
      <c r="AH17" s="2"/>
      <c r="AI17" s="1"/>
      <c r="AJ17" s="1"/>
      <c r="AK17" s="1"/>
      <c r="AL17" s="1"/>
      <c r="AM17" s="1"/>
      <c r="AN17" s="1"/>
      <c r="AO17" s="6"/>
      <c r="AP17" s="2"/>
      <c r="AQ17" s="1"/>
    </row>
    <row r="18" spans="1:43" s="15" customFormat="1" ht="13.5">
      <c r="A18" s="14"/>
      <c r="B18" s="54" t="s">
        <v>52</v>
      </c>
      <c r="C18" s="55"/>
      <c r="D18" s="55"/>
      <c r="E18" s="56"/>
      <c r="F18" s="10"/>
      <c r="G18" s="10"/>
      <c r="H18" s="10"/>
      <c r="I18" s="10"/>
      <c r="J18" s="54" t="s">
        <v>53</v>
      </c>
      <c r="K18" s="55"/>
      <c r="L18" s="55"/>
      <c r="M18" s="56"/>
      <c r="N18" s="10"/>
      <c r="O18" s="10"/>
      <c r="P18" s="10"/>
      <c r="Q18" s="10"/>
      <c r="R18" s="54" t="s">
        <v>54</v>
      </c>
      <c r="S18" s="55"/>
      <c r="T18" s="55"/>
      <c r="U18" s="56"/>
      <c r="V18" s="11"/>
      <c r="W18" s="11"/>
      <c r="X18" s="11"/>
      <c r="Y18" s="11"/>
      <c r="Z18" s="54" t="s">
        <v>55</v>
      </c>
      <c r="AA18" s="55"/>
      <c r="AB18" s="55"/>
      <c r="AC18" s="56"/>
      <c r="AD18" s="10"/>
      <c r="AE18" s="10"/>
      <c r="AF18" s="54" t="s">
        <v>25</v>
      </c>
      <c r="AG18" s="55"/>
      <c r="AH18" s="55"/>
      <c r="AI18" s="56"/>
      <c r="AJ18" s="11"/>
      <c r="AK18" s="11"/>
      <c r="AL18" s="11"/>
      <c r="AM18" s="11"/>
      <c r="AN18" s="54" t="s">
        <v>26</v>
      </c>
      <c r="AO18" s="55"/>
      <c r="AP18" s="55"/>
      <c r="AQ18" s="56"/>
    </row>
    <row r="19" spans="1:43" ht="29.25" customHeight="1" thickBot="1">
      <c r="A19" s="13"/>
      <c r="B19" s="57"/>
      <c r="C19" s="58"/>
      <c r="D19" s="58"/>
      <c r="E19" s="59"/>
      <c r="F19" s="1"/>
      <c r="G19" s="1"/>
      <c r="H19" s="1"/>
      <c r="I19" s="1"/>
      <c r="J19" s="57"/>
      <c r="K19" s="58"/>
      <c r="L19" s="58"/>
      <c r="M19" s="59"/>
      <c r="N19" s="1"/>
      <c r="O19" s="1"/>
      <c r="P19" s="1"/>
      <c r="Q19" s="1"/>
      <c r="R19" s="57"/>
      <c r="S19" s="58"/>
      <c r="T19" s="58"/>
      <c r="U19" s="59"/>
      <c r="V19" s="1"/>
      <c r="W19" s="1"/>
      <c r="X19" s="1"/>
      <c r="Y19" s="1"/>
      <c r="Z19" s="57"/>
      <c r="AA19" s="58"/>
      <c r="AB19" s="58"/>
      <c r="AC19" s="59"/>
      <c r="AD19" s="1"/>
      <c r="AE19" s="1"/>
      <c r="AF19" s="57"/>
      <c r="AG19" s="58"/>
      <c r="AH19" s="58"/>
      <c r="AI19" s="59"/>
      <c r="AJ19" s="1"/>
      <c r="AK19" s="1"/>
      <c r="AL19" s="1"/>
      <c r="AM19" s="1"/>
      <c r="AN19" s="57"/>
      <c r="AO19" s="58"/>
      <c r="AP19" s="58"/>
      <c r="AQ19" s="59"/>
    </row>
    <row r="20" spans="1:43" ht="48" customHeight="1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.75" customHeight="1" thickBot="1">
      <c r="A21" s="13"/>
      <c r="B21" s="63" t="s">
        <v>58</v>
      </c>
      <c r="C21" s="64"/>
      <c r="D21" s="64"/>
      <c r="E21" s="64"/>
      <c r="F21" s="64"/>
      <c r="G21" s="64"/>
      <c r="H21" s="65"/>
      <c r="I21" s="1"/>
      <c r="J21" s="1"/>
      <c r="K21" s="1"/>
      <c r="L21" s="1"/>
      <c r="M21" s="1"/>
      <c r="N21" s="66" t="s">
        <v>72</v>
      </c>
      <c r="O21" s="66"/>
      <c r="P21" s="66"/>
      <c r="Q21" s="6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8.75" customHeight="1" thickBot="1">
      <c r="A22" s="13"/>
      <c r="I22" s="1"/>
      <c r="J22" s="1"/>
      <c r="K22" s="1"/>
      <c r="L22" s="60"/>
      <c r="M22" s="53"/>
      <c r="N22" s="53"/>
      <c r="O22" s="53"/>
      <c r="P22" s="53"/>
      <c r="Q22" s="53"/>
      <c r="R22" s="53"/>
      <c r="S22" s="53"/>
      <c r="T22" s="6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66" t="s">
        <v>73</v>
      </c>
      <c r="AK22" s="66"/>
      <c r="AL22" s="66"/>
      <c r="AM22" s="66"/>
      <c r="AN22" s="1"/>
      <c r="AO22" s="1"/>
      <c r="AP22" s="1"/>
      <c r="AQ22" s="1"/>
    </row>
    <row r="23" spans="1:43" ht="18" customHeight="1" thickBot="1">
      <c r="A23" s="13"/>
      <c r="B23" s="1"/>
      <c r="C23" s="1"/>
      <c r="D23" s="1"/>
      <c r="E23" s="1"/>
      <c r="F23" s="1"/>
      <c r="G23" s="1"/>
      <c r="H23" s="3"/>
      <c r="I23" s="3"/>
      <c r="J23" s="3"/>
      <c r="K23" s="3"/>
      <c r="L23" s="3"/>
      <c r="M23" s="3"/>
      <c r="N23" s="3"/>
      <c r="O23" s="3"/>
      <c r="P23" s="5"/>
      <c r="Q23" s="3"/>
      <c r="R23" s="3"/>
      <c r="S23" s="3"/>
      <c r="T23" s="3"/>
      <c r="U23" s="3"/>
      <c r="V23" s="3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0"/>
      <c r="AJ23" s="53"/>
      <c r="AK23" s="53"/>
      <c r="AL23" s="53"/>
      <c r="AM23" s="53"/>
      <c r="AN23" s="61"/>
      <c r="AO23" s="1"/>
      <c r="AP23" s="1"/>
      <c r="AQ23" s="1"/>
    </row>
    <row r="24" spans="1:43" ht="13.5">
      <c r="A24" s="13"/>
      <c r="B24" s="1"/>
      <c r="C24" s="1"/>
      <c r="D24" s="3"/>
      <c r="E24" s="3"/>
      <c r="F24" s="3"/>
      <c r="G24" s="3"/>
      <c r="H24" s="4"/>
      <c r="I24" s="3"/>
      <c r="J24" s="3"/>
      <c r="K24" s="3"/>
      <c r="L24" s="1"/>
      <c r="M24" s="1"/>
      <c r="N24" s="62" t="s">
        <v>28</v>
      </c>
      <c r="O24" s="62"/>
      <c r="P24" s="62"/>
      <c r="Q24" s="62"/>
      <c r="R24" s="1"/>
      <c r="S24" s="1"/>
      <c r="T24" s="3"/>
      <c r="U24" s="3"/>
      <c r="V24" s="3"/>
      <c r="W24" s="3"/>
      <c r="X24" s="5"/>
      <c r="Y24" s="3"/>
      <c r="Z24" s="3"/>
      <c r="AA24" s="3"/>
      <c r="AB24" s="1"/>
      <c r="AC24" s="1"/>
      <c r="AD24" s="1"/>
      <c r="AE24" s="1"/>
      <c r="AF24" s="1"/>
      <c r="AG24" s="1"/>
      <c r="AH24" s="3"/>
      <c r="AI24" s="3"/>
      <c r="AJ24" s="3"/>
      <c r="AK24" s="3"/>
      <c r="AL24" s="5"/>
      <c r="AM24" s="3"/>
      <c r="AN24" s="3"/>
      <c r="AO24" s="3"/>
      <c r="AP24" s="1"/>
      <c r="AQ24" s="1"/>
    </row>
    <row r="25" spans="1:43" ht="13.5">
      <c r="A25" s="13"/>
      <c r="B25" s="1"/>
      <c r="C25" s="6"/>
      <c r="D25" s="2"/>
      <c r="E25" s="2"/>
      <c r="F25" s="62" t="s">
        <v>29</v>
      </c>
      <c r="G25" s="62"/>
      <c r="H25" s="62"/>
      <c r="I25" s="62"/>
      <c r="J25" s="1"/>
      <c r="K25" s="6"/>
      <c r="L25" s="1"/>
      <c r="M25" s="1"/>
      <c r="N25" s="1"/>
      <c r="O25" s="1"/>
      <c r="P25" s="1"/>
      <c r="Q25" s="1"/>
      <c r="R25" s="1"/>
      <c r="S25" s="6"/>
      <c r="T25" s="2"/>
      <c r="U25" s="1"/>
      <c r="V25" s="62" t="s">
        <v>30</v>
      </c>
      <c r="W25" s="62"/>
      <c r="X25" s="62"/>
      <c r="Y25" s="62"/>
      <c r="Z25" s="1"/>
      <c r="AA25" s="6"/>
      <c r="AB25" s="2"/>
      <c r="AC25" s="1"/>
      <c r="AD25" s="1"/>
      <c r="AE25" s="1"/>
      <c r="AF25" s="1"/>
      <c r="AG25" s="6"/>
      <c r="AH25" s="2"/>
      <c r="AI25" s="1"/>
      <c r="AJ25" s="62" t="s">
        <v>31</v>
      </c>
      <c r="AK25" s="62"/>
      <c r="AL25" s="62"/>
      <c r="AM25" s="62"/>
      <c r="AN25" s="1"/>
      <c r="AO25" s="9"/>
      <c r="AP25" s="2"/>
      <c r="AQ25" s="1"/>
    </row>
    <row r="26" spans="1:43" ht="14.25" thickBot="1">
      <c r="A26" s="13"/>
      <c r="B26" s="1"/>
      <c r="C26" s="6"/>
      <c r="D26" s="2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6"/>
      <c r="T26" s="2"/>
      <c r="U26" s="1"/>
      <c r="V26" s="1"/>
      <c r="W26" s="1"/>
      <c r="X26" s="1"/>
      <c r="Y26" s="1"/>
      <c r="Z26" s="1"/>
      <c r="AA26" s="6"/>
      <c r="AB26" s="2"/>
      <c r="AC26" s="1"/>
      <c r="AD26" s="1"/>
      <c r="AE26" s="1"/>
      <c r="AF26" s="1"/>
      <c r="AG26" s="6"/>
      <c r="AH26" s="2"/>
      <c r="AI26" s="1"/>
      <c r="AJ26" s="1"/>
      <c r="AK26" s="1"/>
      <c r="AL26" s="1"/>
      <c r="AM26" s="1"/>
      <c r="AN26" s="1"/>
      <c r="AO26" s="6"/>
      <c r="AP26" s="2"/>
      <c r="AQ26" s="1"/>
    </row>
    <row r="27" spans="1:43" s="15" customFormat="1" ht="13.5">
      <c r="A27" s="14"/>
      <c r="B27" s="54" t="s">
        <v>32</v>
      </c>
      <c r="C27" s="55"/>
      <c r="D27" s="55"/>
      <c r="E27" s="56"/>
      <c r="F27" s="10"/>
      <c r="G27" s="10"/>
      <c r="H27" s="10"/>
      <c r="I27" s="10"/>
      <c r="J27" s="54" t="s">
        <v>33</v>
      </c>
      <c r="K27" s="55"/>
      <c r="L27" s="55"/>
      <c r="M27" s="56"/>
      <c r="N27" s="10"/>
      <c r="O27" s="10"/>
      <c r="P27" s="10"/>
      <c r="Q27" s="10"/>
      <c r="R27" s="54" t="s">
        <v>41</v>
      </c>
      <c r="S27" s="55"/>
      <c r="T27" s="55"/>
      <c r="U27" s="56"/>
      <c r="V27" s="11"/>
      <c r="W27" s="11"/>
      <c r="X27" s="11"/>
      <c r="Y27" s="11"/>
      <c r="Z27" s="54" t="s">
        <v>34</v>
      </c>
      <c r="AA27" s="55"/>
      <c r="AB27" s="55"/>
      <c r="AC27" s="56"/>
      <c r="AD27" s="10"/>
      <c r="AE27" s="10"/>
      <c r="AF27" s="54" t="s">
        <v>35</v>
      </c>
      <c r="AG27" s="55"/>
      <c r="AH27" s="55"/>
      <c r="AI27" s="56"/>
      <c r="AJ27" s="11"/>
      <c r="AK27" s="11"/>
      <c r="AL27" s="11"/>
      <c r="AM27" s="11"/>
      <c r="AN27" s="54" t="s">
        <v>36</v>
      </c>
      <c r="AO27" s="55"/>
      <c r="AP27" s="55"/>
      <c r="AQ27" s="56"/>
    </row>
    <row r="28" spans="2:43" ht="29.25" customHeight="1" thickBot="1">
      <c r="B28" s="57"/>
      <c r="C28" s="58"/>
      <c r="D28" s="58"/>
      <c r="E28" s="59"/>
      <c r="J28" s="57"/>
      <c r="K28" s="58"/>
      <c r="L28" s="58"/>
      <c r="M28" s="59"/>
      <c r="R28" s="57"/>
      <c r="S28" s="58"/>
      <c r="T28" s="58"/>
      <c r="U28" s="59"/>
      <c r="Z28" s="57"/>
      <c r="AA28" s="58"/>
      <c r="AB28" s="58"/>
      <c r="AC28" s="59"/>
      <c r="AF28" s="57"/>
      <c r="AG28" s="58"/>
      <c r="AH28" s="58"/>
      <c r="AI28" s="59"/>
      <c r="AN28" s="57"/>
      <c r="AO28" s="58"/>
      <c r="AP28" s="58"/>
      <c r="AQ28" s="59"/>
    </row>
    <row r="29" ht="48" customHeight="1"/>
    <row r="30" spans="1:43" ht="15.75" customHeight="1" thickBot="1">
      <c r="A30" s="13"/>
      <c r="B30" s="63" t="s">
        <v>59</v>
      </c>
      <c r="C30" s="64"/>
      <c r="D30" s="64"/>
      <c r="E30" s="64"/>
      <c r="F30" s="64"/>
      <c r="G30" s="64"/>
      <c r="H30" s="65"/>
      <c r="I30" s="1"/>
      <c r="J30" s="1"/>
      <c r="K30" s="1"/>
      <c r="L30" s="1"/>
      <c r="M30" s="1"/>
      <c r="N30" s="66" t="s">
        <v>74</v>
      </c>
      <c r="O30" s="66"/>
      <c r="P30" s="66"/>
      <c r="Q30" s="6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8.75" customHeight="1" thickBot="1">
      <c r="A31" s="13"/>
      <c r="I31" s="1"/>
      <c r="J31" s="1"/>
      <c r="K31" s="1"/>
      <c r="L31" s="60"/>
      <c r="M31" s="53"/>
      <c r="N31" s="53"/>
      <c r="O31" s="53"/>
      <c r="P31" s="53"/>
      <c r="Q31" s="53"/>
      <c r="R31" s="53"/>
      <c r="S31" s="53"/>
      <c r="T31" s="6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66" t="s">
        <v>27</v>
      </c>
      <c r="AK31" s="66"/>
      <c r="AL31" s="66"/>
      <c r="AM31" s="66"/>
      <c r="AN31" s="1"/>
      <c r="AO31" s="1"/>
      <c r="AP31" s="1"/>
      <c r="AQ31" s="1"/>
    </row>
    <row r="32" spans="1:43" ht="18" customHeight="1" thickBot="1">
      <c r="A32" s="13"/>
      <c r="B32" s="1"/>
      <c r="C32" s="1"/>
      <c r="D32" s="1"/>
      <c r="E32" s="1"/>
      <c r="F32" s="1"/>
      <c r="G32" s="1"/>
      <c r="H32" s="3"/>
      <c r="I32" s="3"/>
      <c r="J32" s="3"/>
      <c r="K32" s="3"/>
      <c r="L32" s="3"/>
      <c r="M32" s="3"/>
      <c r="N32" s="3"/>
      <c r="O32" s="3"/>
      <c r="P32" s="5"/>
      <c r="Q32" s="3"/>
      <c r="R32" s="3"/>
      <c r="S32" s="3"/>
      <c r="T32" s="3"/>
      <c r="U32" s="3"/>
      <c r="V32" s="3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60"/>
      <c r="AJ32" s="53"/>
      <c r="AK32" s="53"/>
      <c r="AL32" s="53"/>
      <c r="AM32" s="53"/>
      <c r="AN32" s="61"/>
      <c r="AO32" s="1"/>
      <c r="AP32" s="1"/>
      <c r="AQ32" s="1"/>
    </row>
    <row r="33" spans="1:43" ht="13.5">
      <c r="A33" s="13"/>
      <c r="B33" s="1"/>
      <c r="C33" s="1"/>
      <c r="D33" s="3"/>
      <c r="E33" s="3"/>
      <c r="F33" s="3"/>
      <c r="G33" s="3"/>
      <c r="H33" s="4"/>
      <c r="I33" s="3"/>
      <c r="J33" s="3"/>
      <c r="K33" s="3"/>
      <c r="L33" s="1"/>
      <c r="M33" s="1"/>
      <c r="N33" s="62" t="s">
        <v>60</v>
      </c>
      <c r="O33" s="62"/>
      <c r="P33" s="62"/>
      <c r="Q33" s="62"/>
      <c r="R33" s="1"/>
      <c r="S33" s="1"/>
      <c r="T33" s="3"/>
      <c r="U33" s="3"/>
      <c r="V33" s="3"/>
      <c r="W33" s="3"/>
      <c r="X33" s="5"/>
      <c r="Y33" s="3"/>
      <c r="Z33" s="3"/>
      <c r="AA33" s="3"/>
      <c r="AB33" s="1"/>
      <c r="AC33" s="1"/>
      <c r="AD33" s="1"/>
      <c r="AE33" s="1"/>
      <c r="AF33" s="1"/>
      <c r="AG33" s="1"/>
      <c r="AH33" s="3"/>
      <c r="AI33" s="3"/>
      <c r="AJ33" s="3"/>
      <c r="AK33" s="3"/>
      <c r="AL33" s="5"/>
      <c r="AM33" s="3"/>
      <c r="AN33" s="3"/>
      <c r="AO33" s="3"/>
      <c r="AP33" s="1"/>
      <c r="AQ33" s="1"/>
    </row>
    <row r="34" spans="1:43" ht="13.5">
      <c r="A34" s="13"/>
      <c r="B34" s="1"/>
      <c r="C34" s="6"/>
      <c r="D34" s="2"/>
      <c r="E34" s="2"/>
      <c r="F34" s="62" t="s">
        <v>61</v>
      </c>
      <c r="G34" s="62"/>
      <c r="H34" s="62"/>
      <c r="I34" s="62"/>
      <c r="J34" s="1"/>
      <c r="K34" s="6"/>
      <c r="L34" s="1"/>
      <c r="M34" s="1"/>
      <c r="N34" s="1"/>
      <c r="O34" s="1"/>
      <c r="P34" s="1"/>
      <c r="Q34" s="1"/>
      <c r="R34" s="1"/>
      <c r="S34" s="6"/>
      <c r="T34" s="2"/>
      <c r="U34" s="1"/>
      <c r="V34" s="62" t="s">
        <v>62</v>
      </c>
      <c r="W34" s="62"/>
      <c r="X34" s="62"/>
      <c r="Y34" s="62"/>
      <c r="Z34" s="1"/>
      <c r="AA34" s="6"/>
      <c r="AB34" s="2"/>
      <c r="AC34" s="1"/>
      <c r="AD34" s="1"/>
      <c r="AE34" s="1"/>
      <c r="AF34" s="1"/>
      <c r="AG34" s="6"/>
      <c r="AH34" s="2"/>
      <c r="AI34" s="1"/>
      <c r="AJ34" s="62" t="s">
        <v>63</v>
      </c>
      <c r="AK34" s="62"/>
      <c r="AL34" s="62"/>
      <c r="AM34" s="62"/>
      <c r="AN34" s="1"/>
      <c r="AO34" s="9"/>
      <c r="AP34" s="2"/>
      <c r="AQ34" s="1"/>
    </row>
    <row r="35" spans="1:43" ht="14.25" thickBot="1">
      <c r="A35" s="13"/>
      <c r="B35" s="1"/>
      <c r="C35" s="6"/>
      <c r="D35" s="2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6"/>
      <c r="T35" s="2"/>
      <c r="U35" s="1"/>
      <c r="V35" s="1"/>
      <c r="W35" s="1"/>
      <c r="X35" s="1"/>
      <c r="Y35" s="1"/>
      <c r="Z35" s="1"/>
      <c r="AA35" s="6"/>
      <c r="AB35" s="2"/>
      <c r="AC35" s="1"/>
      <c r="AD35" s="1"/>
      <c r="AE35" s="1"/>
      <c r="AF35" s="1"/>
      <c r="AG35" s="6"/>
      <c r="AH35" s="2"/>
      <c r="AI35" s="1"/>
      <c r="AJ35" s="1"/>
      <c r="AK35" s="1"/>
      <c r="AL35" s="1"/>
      <c r="AM35" s="1"/>
      <c r="AN35" s="1"/>
      <c r="AO35" s="6"/>
      <c r="AP35" s="2"/>
      <c r="AQ35" s="1"/>
    </row>
    <row r="36" spans="1:43" ht="13.5">
      <c r="A36" s="14"/>
      <c r="B36" s="54" t="s">
        <v>66</v>
      </c>
      <c r="C36" s="55"/>
      <c r="D36" s="55"/>
      <c r="E36" s="56"/>
      <c r="F36" s="10"/>
      <c r="G36" s="10"/>
      <c r="H36" s="10"/>
      <c r="I36" s="10"/>
      <c r="J36" s="54" t="s">
        <v>67</v>
      </c>
      <c r="K36" s="55"/>
      <c r="L36" s="55"/>
      <c r="M36" s="56"/>
      <c r="N36" s="10"/>
      <c r="O36" s="10"/>
      <c r="P36" s="10"/>
      <c r="Q36" s="10"/>
      <c r="R36" s="54" t="s">
        <v>68</v>
      </c>
      <c r="S36" s="55"/>
      <c r="T36" s="55"/>
      <c r="U36" s="56"/>
      <c r="V36" s="11"/>
      <c r="W36" s="11"/>
      <c r="X36" s="11"/>
      <c r="Y36" s="11"/>
      <c r="Z36" s="54" t="s">
        <v>69</v>
      </c>
      <c r="AA36" s="55"/>
      <c r="AB36" s="55"/>
      <c r="AC36" s="56"/>
      <c r="AD36" s="10"/>
      <c r="AE36" s="10"/>
      <c r="AF36" s="54" t="s">
        <v>64</v>
      </c>
      <c r="AG36" s="55"/>
      <c r="AH36" s="55"/>
      <c r="AI36" s="56"/>
      <c r="AJ36" s="11"/>
      <c r="AK36" s="11"/>
      <c r="AL36" s="11"/>
      <c r="AM36" s="11"/>
      <c r="AN36" s="54" t="s">
        <v>65</v>
      </c>
      <c r="AO36" s="55"/>
      <c r="AP36" s="55"/>
      <c r="AQ36" s="56"/>
    </row>
    <row r="37" spans="2:43" ht="29.25" customHeight="1" thickBot="1">
      <c r="B37" s="57"/>
      <c r="C37" s="58"/>
      <c r="D37" s="58"/>
      <c r="E37" s="59"/>
      <c r="J37" s="57"/>
      <c r="K37" s="58"/>
      <c r="L37" s="58"/>
      <c r="M37" s="59"/>
      <c r="R37" s="57"/>
      <c r="S37" s="58"/>
      <c r="T37" s="58"/>
      <c r="U37" s="59"/>
      <c r="Z37" s="57"/>
      <c r="AA37" s="58"/>
      <c r="AB37" s="58"/>
      <c r="AC37" s="59"/>
      <c r="AF37" s="57"/>
      <c r="AG37" s="58"/>
      <c r="AH37" s="58"/>
      <c r="AI37" s="59"/>
      <c r="AN37" s="57"/>
      <c r="AO37" s="58"/>
      <c r="AP37" s="58"/>
      <c r="AQ37" s="59"/>
    </row>
  </sheetData>
  <mergeCells count="85">
    <mergeCell ref="AI5:AN5"/>
    <mergeCell ref="N6:Q6"/>
    <mergeCell ref="F7:I7"/>
    <mergeCell ref="V7:Y7"/>
    <mergeCell ref="AJ7:AM7"/>
    <mergeCell ref="AN9:AQ9"/>
    <mergeCell ref="B12:H12"/>
    <mergeCell ref="B9:E9"/>
    <mergeCell ref="J9:M9"/>
    <mergeCell ref="R9:U9"/>
    <mergeCell ref="Z9:AC9"/>
    <mergeCell ref="AN10:AQ10"/>
    <mergeCell ref="B10:E10"/>
    <mergeCell ref="N12:Q12"/>
    <mergeCell ref="F16:I16"/>
    <mergeCell ref="V16:Y16"/>
    <mergeCell ref="AJ16:AM16"/>
    <mergeCell ref="AF9:AI9"/>
    <mergeCell ref="AF10:AI10"/>
    <mergeCell ref="AI14:AN14"/>
    <mergeCell ref="N15:Q15"/>
    <mergeCell ref="J10:M10"/>
    <mergeCell ref="R10:U10"/>
    <mergeCell ref="Z10:AC10"/>
    <mergeCell ref="F25:I25"/>
    <mergeCell ref="V25:Y25"/>
    <mergeCell ref="AJ25:AM25"/>
    <mergeCell ref="AF18:AI18"/>
    <mergeCell ref="B21:H21"/>
    <mergeCell ref="R19:U19"/>
    <mergeCell ref="Z19:AC19"/>
    <mergeCell ref="AF19:AI19"/>
    <mergeCell ref="B18:E18"/>
    <mergeCell ref="J18:M18"/>
    <mergeCell ref="B27:E27"/>
    <mergeCell ref="J27:M27"/>
    <mergeCell ref="R27:U27"/>
    <mergeCell ref="Z27:AC27"/>
    <mergeCell ref="AN18:AQ18"/>
    <mergeCell ref="AN19:AQ19"/>
    <mergeCell ref="R18:U18"/>
    <mergeCell ref="Z18:AC18"/>
    <mergeCell ref="B28:E28"/>
    <mergeCell ref="J28:M28"/>
    <mergeCell ref="R28:U28"/>
    <mergeCell ref="Z28:AC28"/>
    <mergeCell ref="L13:S13"/>
    <mergeCell ref="AJ13:AM13"/>
    <mergeCell ref="N21:Q21"/>
    <mergeCell ref="A1:AQ1"/>
    <mergeCell ref="K4:T4"/>
    <mergeCell ref="N3:Q3"/>
    <mergeCell ref="AJ4:AM4"/>
    <mergeCell ref="B3:H3"/>
    <mergeCell ref="B19:E19"/>
    <mergeCell ref="J19:M19"/>
    <mergeCell ref="L22:T22"/>
    <mergeCell ref="AJ22:AM22"/>
    <mergeCell ref="AF28:AI28"/>
    <mergeCell ref="AN28:AQ28"/>
    <mergeCell ref="AF27:AI27"/>
    <mergeCell ref="AN27:AQ27"/>
    <mergeCell ref="AI23:AN23"/>
    <mergeCell ref="N24:Q24"/>
    <mergeCell ref="F34:I34"/>
    <mergeCell ref="V34:Y34"/>
    <mergeCell ref="AJ34:AM34"/>
    <mergeCell ref="B30:H30"/>
    <mergeCell ref="N30:Q30"/>
    <mergeCell ref="L31:T31"/>
    <mergeCell ref="AJ31:AM31"/>
    <mergeCell ref="R36:U36"/>
    <mergeCell ref="Z36:AC36"/>
    <mergeCell ref="AI32:AN32"/>
    <mergeCell ref="N33:Q33"/>
    <mergeCell ref="AF36:AI36"/>
    <mergeCell ref="AN36:AQ36"/>
    <mergeCell ref="B37:E37"/>
    <mergeCell ref="J37:M37"/>
    <mergeCell ref="R37:U37"/>
    <mergeCell ref="Z37:AC37"/>
    <mergeCell ref="AF37:AI37"/>
    <mergeCell ref="AN37:AQ37"/>
    <mergeCell ref="B36:E36"/>
    <mergeCell ref="J36:M36"/>
  </mergeCells>
  <printOptions/>
  <pageMargins left="0.28" right="0.2" top="0.37" bottom="0.61" header="0.28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V5" sqref="V5"/>
    </sheetView>
  </sheetViews>
  <sheetFormatPr defaultColWidth="9.00390625" defaultRowHeight="13.5"/>
  <cols>
    <col min="1" max="1" width="16.375" style="0" customWidth="1"/>
    <col min="2" max="19" width="5.125" style="0" customWidth="1"/>
  </cols>
  <sheetData>
    <row r="1" spans="1:17" ht="18.75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53.25" customHeight="1" thickBot="1">
      <c r="A3" s="19" t="s">
        <v>75</v>
      </c>
      <c r="B3" s="73" t="s">
        <v>76</v>
      </c>
      <c r="C3" s="73"/>
      <c r="D3" s="74"/>
      <c r="E3" s="75" t="s">
        <v>77</v>
      </c>
      <c r="F3" s="73"/>
      <c r="G3" s="74"/>
      <c r="H3" s="75" t="s">
        <v>78</v>
      </c>
      <c r="I3" s="73"/>
      <c r="J3" s="74"/>
      <c r="K3" s="20" t="s">
        <v>0</v>
      </c>
      <c r="L3" s="21" t="s">
        <v>1</v>
      </c>
      <c r="M3" s="21" t="s">
        <v>38</v>
      </c>
      <c r="N3" s="21" t="s">
        <v>2</v>
      </c>
      <c r="O3" s="21" t="s">
        <v>3</v>
      </c>
      <c r="P3" s="21" t="s">
        <v>4</v>
      </c>
      <c r="Q3" s="22" t="s">
        <v>39</v>
      </c>
    </row>
    <row r="4" spans="1:17" ht="53.25" customHeight="1" thickTop="1">
      <c r="A4" s="23" t="str">
        <f>B3</f>
        <v>ＡＬ５位</v>
      </c>
      <c r="B4" s="24"/>
      <c r="C4" s="25"/>
      <c r="D4" s="26"/>
      <c r="E4" s="27"/>
      <c r="F4" s="28" t="str">
        <f>IF(E4&gt;G4,"○",IF(E4&lt;G4,"×",IF(E4=G4,"△")))</f>
        <v>△</v>
      </c>
      <c r="G4" s="26"/>
      <c r="H4" s="27"/>
      <c r="I4" s="28" t="str">
        <f>IF(H4&gt;J4,"○",IF(H4&lt;J4,"×",IF(H4=J4,"△")))</f>
        <v>△</v>
      </c>
      <c r="J4" s="26"/>
      <c r="K4" s="29">
        <f>IF(E4&gt;G4,"1","0")+IF(H4&gt;J4,"1","0")</f>
        <v>0</v>
      </c>
      <c r="L4" s="30">
        <f>IF(G4&gt;E4,"1","0")+IF(J4&gt;H4,"1","0")</f>
        <v>0</v>
      </c>
      <c r="M4" s="30">
        <f>IF(E4=G4,"1","0")+IF(H4=J4,"1","0")</f>
        <v>2</v>
      </c>
      <c r="N4" s="30">
        <f>E4+H4</f>
        <v>0</v>
      </c>
      <c r="O4" s="30">
        <f>G4+J4</f>
        <v>0</v>
      </c>
      <c r="P4" s="30">
        <f>IF(N4="","",IF(O4="","",N4-O4))</f>
        <v>0</v>
      </c>
      <c r="Q4" s="31"/>
    </row>
    <row r="5" spans="1:17" ht="53.25" customHeight="1">
      <c r="A5" s="32" t="str">
        <f>E3</f>
        <v>ＢＬ５位</v>
      </c>
      <c r="B5" s="33"/>
      <c r="C5" s="28" t="str">
        <f>IF(B5&gt;D5,"○",IF(B5&lt;D5,"×",IF(B5=D5,"△")))</f>
        <v>△</v>
      </c>
      <c r="D5" s="34"/>
      <c r="E5" s="27"/>
      <c r="F5" s="25"/>
      <c r="G5" s="26"/>
      <c r="H5" s="35"/>
      <c r="I5" s="28" t="str">
        <f>IF(H5&gt;J5,"○",IF(H5&lt;J5,"×",IF(H5=J5,"△")))</f>
        <v>△</v>
      </c>
      <c r="J5" s="26"/>
      <c r="K5" s="29">
        <f>IF(E5&gt;G5,"1","0")+IF(H5&gt;J5,"1","0")</f>
        <v>0</v>
      </c>
      <c r="L5" s="30">
        <f>IF(G5&gt;E5,"1","0")+IF(J5&gt;H5,"1","0")</f>
        <v>0</v>
      </c>
      <c r="M5" s="30">
        <f>IF(E5=G5,"1","0")+IF(H5=J5,"1","0")</f>
        <v>2</v>
      </c>
      <c r="N5" s="30">
        <f>E5+H5</f>
        <v>0</v>
      </c>
      <c r="O5" s="30">
        <f>G5+J5</f>
        <v>0</v>
      </c>
      <c r="P5" s="30">
        <f>IF(N5="","",IF(O5="","",N5-O5))</f>
        <v>0</v>
      </c>
      <c r="Q5" s="36"/>
    </row>
    <row r="6" spans="1:17" ht="53.25" customHeight="1" thickBot="1">
      <c r="A6" s="37" t="str">
        <f>H3</f>
        <v>ＣＬ５位</v>
      </c>
      <c r="B6" s="38"/>
      <c r="C6" s="39" t="str">
        <f>IF(B6&gt;D6,"○",IF(B6&lt;D6,"×",IF(B6=D6,"△")))</f>
        <v>△</v>
      </c>
      <c r="D6" s="40"/>
      <c r="E6" s="41"/>
      <c r="F6" s="39" t="str">
        <f>IF(E6&gt;G6,"○",IF(E6&lt;G6,"×",IF(E6=G6,"△")))</f>
        <v>△</v>
      </c>
      <c r="G6" s="40"/>
      <c r="H6" s="41"/>
      <c r="I6" s="42"/>
      <c r="J6" s="43"/>
      <c r="K6" s="44">
        <f>IF(E6&gt;G6,"1","0")+IF(H6&gt;J6,"1","0")</f>
        <v>0</v>
      </c>
      <c r="L6" s="45">
        <f>IF(G6&gt;E6,"1","0")+IF(J6&gt;H6,"1","0")</f>
        <v>0</v>
      </c>
      <c r="M6" s="45">
        <f>IF(E6=G6,"1","0")+IF(H6=J6,"1","0")</f>
        <v>2</v>
      </c>
      <c r="N6" s="45">
        <f>E6+H6</f>
        <v>0</v>
      </c>
      <c r="O6" s="45">
        <f>G6+J6</f>
        <v>0</v>
      </c>
      <c r="P6" s="45">
        <f>IF(N6="","",IF(O6="","",N6-O6))</f>
        <v>0</v>
      </c>
      <c r="Q6" s="46"/>
    </row>
  </sheetData>
  <mergeCells count="4">
    <mergeCell ref="A1:Q1"/>
    <mergeCell ref="B3:D3"/>
    <mergeCell ref="E3:G3"/>
    <mergeCell ref="H3:J3"/>
  </mergeCells>
  <printOptions horizontalCentered="1"/>
  <pageMargins left="0.2755905511811024" right="0.1968503937007874" top="0.59" bottom="0.984251968503937" header="0.3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遠藤　博之</cp:lastModifiedBy>
  <cp:lastPrinted>2005-09-13T08:38:03Z</cp:lastPrinted>
  <dcterms:created xsi:type="dcterms:W3CDTF">2004-09-03T06:57:56Z</dcterms:created>
  <dcterms:modified xsi:type="dcterms:W3CDTF">2005-09-26T04:06:10Z</dcterms:modified>
  <cp:category/>
  <cp:version/>
  <cp:contentType/>
  <cp:contentStatus/>
</cp:coreProperties>
</file>